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MBE\src\data\Excel\"/>
    </mc:Choice>
  </mc:AlternateContent>
  <bookViews>
    <workbookView xWindow="0" yWindow="0" windowWidth="14925" windowHeight="6915"/>
  </bookViews>
  <sheets>
    <sheet name="円形度計算基礎資料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J58" i="1" s="1"/>
  <c r="K58" i="1" s="1"/>
  <c r="AT57" i="1"/>
  <c r="AS57" i="1"/>
  <c r="AU57" i="1" s="1"/>
  <c r="AV57" i="1" s="1"/>
  <c r="AR57" i="1"/>
  <c r="AQ57" i="1"/>
  <c r="AP57" i="1"/>
  <c r="W57" i="1"/>
  <c r="H57" i="1"/>
  <c r="G57" i="1"/>
  <c r="F57" i="1"/>
  <c r="AT56" i="1"/>
  <c r="AQ56" i="1"/>
  <c r="AR56" i="1" s="1"/>
  <c r="AS56" i="1" s="1"/>
  <c r="AU56" i="1" s="1"/>
  <c r="AV56" i="1" s="1"/>
  <c r="AP56" i="1"/>
  <c r="Y56" i="1"/>
  <c r="Z56" i="1" s="1"/>
  <c r="AA56" i="1" s="1"/>
  <c r="X56" i="1"/>
  <c r="W56" i="1"/>
  <c r="H56" i="1"/>
  <c r="J56" i="1" s="1"/>
  <c r="K56" i="1" s="1"/>
  <c r="G56" i="1"/>
  <c r="L56" i="1" s="1"/>
  <c r="M56" i="1" s="1"/>
  <c r="P56" i="1" s="1"/>
  <c r="Q56" i="1" s="1"/>
  <c r="R56" i="1" s="1"/>
  <c r="F56" i="1"/>
  <c r="AT55" i="1"/>
  <c r="AP55" i="1"/>
  <c r="AQ55" i="1" s="1"/>
  <c r="AR55" i="1" s="1"/>
  <c r="AS55" i="1" s="1"/>
  <c r="AU55" i="1" s="1"/>
  <c r="AV55" i="1" s="1"/>
  <c r="Z55" i="1"/>
  <c r="AA55" i="1" s="1"/>
  <c r="Y55" i="1"/>
  <c r="X55" i="1"/>
  <c r="W55" i="1"/>
  <c r="G55" i="1"/>
  <c r="I55" i="1" s="1"/>
  <c r="F55" i="1"/>
  <c r="H55" i="1" s="1"/>
  <c r="AT54" i="1"/>
  <c r="AP54" i="1"/>
  <c r="AQ54" i="1" s="1"/>
  <c r="AR54" i="1" s="1"/>
  <c r="AS54" i="1" s="1"/>
  <c r="AU54" i="1" s="1"/>
  <c r="AV54" i="1" s="1"/>
  <c r="W54" i="1"/>
  <c r="K54" i="1"/>
  <c r="J54" i="1"/>
  <c r="H54" i="1"/>
  <c r="F54" i="1"/>
  <c r="G54" i="1" s="1"/>
  <c r="AU53" i="1"/>
  <c r="AV53" i="1" s="1"/>
  <c r="AT53" i="1"/>
  <c r="AS53" i="1"/>
  <c r="AR53" i="1"/>
  <c r="AQ53" i="1"/>
  <c r="AP53" i="1"/>
  <c r="W53" i="1"/>
  <c r="K53" i="1"/>
  <c r="J53" i="1"/>
  <c r="I53" i="1"/>
  <c r="H53" i="1"/>
  <c r="G53" i="1"/>
  <c r="F53" i="1"/>
  <c r="AT52" i="1"/>
  <c r="AR52" i="1"/>
  <c r="AS52" i="1" s="1"/>
  <c r="AU52" i="1" s="1"/>
  <c r="AV52" i="1" s="1"/>
  <c r="AP52" i="1"/>
  <c r="AQ52" i="1" s="1"/>
  <c r="Z52" i="1"/>
  <c r="AA52" i="1" s="1"/>
  <c r="Y52" i="1"/>
  <c r="X52" i="1"/>
  <c r="W52" i="1"/>
  <c r="H52" i="1"/>
  <c r="F52" i="1"/>
  <c r="G52" i="1" s="1"/>
  <c r="AT51" i="1"/>
  <c r="AQ51" i="1"/>
  <c r="AR51" i="1" s="1"/>
  <c r="AS51" i="1" s="1"/>
  <c r="AU51" i="1" s="1"/>
  <c r="AV51" i="1" s="1"/>
  <c r="AP51" i="1"/>
  <c r="W51" i="1"/>
  <c r="F51" i="1"/>
  <c r="H51" i="1" s="1"/>
  <c r="AT50" i="1"/>
  <c r="AP50" i="1"/>
  <c r="AQ50" i="1" s="1"/>
  <c r="AR50" i="1" s="1"/>
  <c r="AS50" i="1" s="1"/>
  <c r="W50" i="1"/>
  <c r="X50" i="1" s="1"/>
  <c r="J50" i="1"/>
  <c r="K50" i="1" s="1"/>
  <c r="H50" i="1"/>
  <c r="F50" i="1"/>
  <c r="G50" i="1" s="1"/>
  <c r="L50" i="1" s="1"/>
  <c r="M50" i="1" s="1"/>
  <c r="AT49" i="1"/>
  <c r="AR49" i="1"/>
  <c r="AS49" i="1" s="1"/>
  <c r="AU49" i="1" s="1"/>
  <c r="AV49" i="1" s="1"/>
  <c r="AQ49" i="1"/>
  <c r="AP49" i="1"/>
  <c r="W49" i="1"/>
  <c r="H49" i="1"/>
  <c r="G49" i="1"/>
  <c r="F49" i="1"/>
  <c r="AT48" i="1"/>
  <c r="AP48" i="1"/>
  <c r="AQ48" i="1" s="1"/>
  <c r="AR48" i="1" s="1"/>
  <c r="AS48" i="1" s="1"/>
  <c r="AU48" i="1" s="1"/>
  <c r="AV48" i="1" s="1"/>
  <c r="Z48" i="1"/>
  <c r="AA48" i="1" s="1"/>
  <c r="Y48" i="1"/>
  <c r="X48" i="1"/>
  <c r="W48" i="1"/>
  <c r="F48" i="1"/>
  <c r="H48" i="1" s="1"/>
  <c r="J48" i="1" s="1"/>
  <c r="K48" i="1" s="1"/>
  <c r="AT47" i="1"/>
  <c r="AQ47" i="1"/>
  <c r="AR47" i="1" s="1"/>
  <c r="AS47" i="1" s="1"/>
  <c r="AU47" i="1" s="1"/>
  <c r="AV47" i="1" s="1"/>
  <c r="AP47" i="1"/>
  <c r="W47" i="1"/>
  <c r="F47" i="1"/>
  <c r="AV46" i="1"/>
  <c r="AU46" i="1"/>
  <c r="AT46" i="1"/>
  <c r="AP46" i="1"/>
  <c r="AQ46" i="1" s="1"/>
  <c r="AR46" i="1" s="1"/>
  <c r="AS46" i="1" s="1"/>
  <c r="Y46" i="1"/>
  <c r="Z46" i="1" s="1"/>
  <c r="AA46" i="1" s="1"/>
  <c r="X46" i="1"/>
  <c r="W46" i="1"/>
  <c r="M46" i="1"/>
  <c r="L46" i="1"/>
  <c r="K46" i="1"/>
  <c r="J46" i="1"/>
  <c r="I46" i="1"/>
  <c r="H46" i="1"/>
  <c r="G46" i="1"/>
  <c r="F46" i="1"/>
  <c r="AT45" i="1"/>
  <c r="AS45" i="1"/>
  <c r="AR45" i="1"/>
  <c r="AQ45" i="1"/>
  <c r="AP45" i="1"/>
  <c r="W45" i="1"/>
  <c r="H45" i="1"/>
  <c r="G45" i="1"/>
  <c r="F45" i="1"/>
  <c r="AT44" i="1"/>
  <c r="AS44" i="1"/>
  <c r="AU44" i="1" s="1"/>
  <c r="AV44" i="1" s="1"/>
  <c r="AQ44" i="1"/>
  <c r="AR44" i="1" s="1"/>
  <c r="AP44" i="1"/>
  <c r="Y44" i="1"/>
  <c r="Z44" i="1" s="1"/>
  <c r="AA44" i="1" s="1"/>
  <c r="X44" i="1"/>
  <c r="W44" i="1"/>
  <c r="F44" i="1"/>
  <c r="H44" i="1" s="1"/>
  <c r="AV43" i="1"/>
  <c r="AT43" i="1"/>
  <c r="AP43" i="1"/>
  <c r="AQ43" i="1" s="1"/>
  <c r="AR43" i="1" s="1"/>
  <c r="AS43" i="1" s="1"/>
  <c r="AU43" i="1" s="1"/>
  <c r="W43" i="1"/>
  <c r="F43" i="1"/>
  <c r="H43" i="1" s="1"/>
  <c r="AV42" i="1"/>
  <c r="AU42" i="1"/>
  <c r="AT42" i="1"/>
  <c r="AP42" i="1"/>
  <c r="AQ42" i="1" s="1"/>
  <c r="AR42" i="1" s="1"/>
  <c r="AS42" i="1" s="1"/>
  <c r="X42" i="1"/>
  <c r="Y42" i="1" s="1"/>
  <c r="Z42" i="1" s="1"/>
  <c r="AA42" i="1" s="1"/>
  <c r="W42" i="1"/>
  <c r="M42" i="1"/>
  <c r="L42" i="1"/>
  <c r="J42" i="1"/>
  <c r="K42" i="1" s="1"/>
  <c r="I42" i="1"/>
  <c r="H42" i="1"/>
  <c r="G42" i="1"/>
  <c r="O42" i="1" s="1"/>
  <c r="F42" i="1"/>
  <c r="AT41" i="1"/>
  <c r="AS41" i="1"/>
  <c r="AU41" i="1" s="1"/>
  <c r="AV41" i="1" s="1"/>
  <c r="AR41" i="1"/>
  <c r="AQ41" i="1"/>
  <c r="AP41" i="1"/>
  <c r="W41" i="1"/>
  <c r="I41" i="1"/>
  <c r="H41" i="1"/>
  <c r="G41" i="1"/>
  <c r="F41" i="1"/>
  <c r="AT40" i="1"/>
  <c r="AS40" i="1"/>
  <c r="AU40" i="1" s="1"/>
  <c r="AV40" i="1" s="1"/>
  <c r="AP40" i="1"/>
  <c r="AQ40" i="1" s="1"/>
  <c r="AR40" i="1" s="1"/>
  <c r="AA40" i="1"/>
  <c r="Z40" i="1"/>
  <c r="Y40" i="1"/>
  <c r="X40" i="1"/>
  <c r="W40" i="1"/>
  <c r="F40" i="1"/>
  <c r="AT39" i="1"/>
  <c r="AP39" i="1"/>
  <c r="AQ39" i="1" s="1"/>
  <c r="AR39" i="1" s="1"/>
  <c r="AS39" i="1" s="1"/>
  <c r="AU39" i="1" s="1"/>
  <c r="AV39" i="1" s="1"/>
  <c r="X39" i="1"/>
  <c r="W39" i="1"/>
  <c r="F39" i="1"/>
  <c r="AV38" i="1"/>
  <c r="AU38" i="1"/>
  <c r="AT38" i="1"/>
  <c r="AP38" i="1"/>
  <c r="AQ38" i="1" s="1"/>
  <c r="AR38" i="1" s="1"/>
  <c r="AS38" i="1" s="1"/>
  <c r="Y38" i="1"/>
  <c r="Z38" i="1" s="1"/>
  <c r="AA38" i="1" s="1"/>
  <c r="W38" i="1"/>
  <c r="X38" i="1" s="1"/>
  <c r="L38" i="1"/>
  <c r="M38" i="1" s="1"/>
  <c r="H38" i="1"/>
  <c r="G38" i="1"/>
  <c r="F38" i="1"/>
  <c r="AT37" i="1"/>
  <c r="AQ37" i="1"/>
  <c r="AR37" i="1" s="1"/>
  <c r="AS37" i="1" s="1"/>
  <c r="AU37" i="1" s="1"/>
  <c r="AV37" i="1" s="1"/>
  <c r="AP37" i="1"/>
  <c r="W37" i="1"/>
  <c r="H37" i="1"/>
  <c r="F37" i="1"/>
  <c r="G37" i="1" s="1"/>
  <c r="AT36" i="1"/>
  <c r="AP36" i="1"/>
  <c r="AQ36" i="1" s="1"/>
  <c r="AR36" i="1" s="1"/>
  <c r="AS36" i="1" s="1"/>
  <c r="AU36" i="1" s="1"/>
  <c r="AV36" i="1" s="1"/>
  <c r="Z36" i="1"/>
  <c r="AA36" i="1" s="1"/>
  <c r="X36" i="1"/>
  <c r="Y36" i="1" s="1"/>
  <c r="W36" i="1"/>
  <c r="H36" i="1"/>
  <c r="G36" i="1"/>
  <c r="F36" i="1"/>
  <c r="AT35" i="1"/>
  <c r="AP35" i="1"/>
  <c r="AQ35" i="1" s="1"/>
  <c r="AR35" i="1" s="1"/>
  <c r="AS35" i="1" s="1"/>
  <c r="AU35" i="1" s="1"/>
  <c r="AV35" i="1" s="1"/>
  <c r="W35" i="1"/>
  <c r="X35" i="1" s="1"/>
  <c r="Y35" i="1" s="1"/>
  <c r="Z35" i="1" s="1"/>
  <c r="AA35" i="1" s="1"/>
  <c r="F35" i="1"/>
  <c r="H35" i="1" s="1"/>
  <c r="AT34" i="1"/>
  <c r="AR34" i="1"/>
  <c r="AS34" i="1" s="1"/>
  <c r="AU34" i="1" s="1"/>
  <c r="AV34" i="1" s="1"/>
  <c r="AP34" i="1"/>
  <c r="AQ34" i="1" s="1"/>
  <c r="W34" i="1"/>
  <c r="H34" i="1"/>
  <c r="G34" i="1"/>
  <c r="F34" i="1"/>
  <c r="AT33" i="1"/>
  <c r="AQ33" i="1"/>
  <c r="AR33" i="1" s="1"/>
  <c r="AS33" i="1" s="1"/>
  <c r="AU33" i="1" s="1"/>
  <c r="AV33" i="1" s="1"/>
  <c r="AP33" i="1"/>
  <c r="W33" i="1"/>
  <c r="M33" i="1"/>
  <c r="N33" i="1" s="1"/>
  <c r="I33" i="1"/>
  <c r="G33" i="1"/>
  <c r="L33" i="1" s="1"/>
  <c r="F33" i="1"/>
  <c r="H33" i="1" s="1"/>
  <c r="J33" i="1" s="1"/>
  <c r="K33" i="1" s="1"/>
  <c r="AT32" i="1"/>
  <c r="AP32" i="1"/>
  <c r="AQ32" i="1" s="1"/>
  <c r="AR32" i="1" s="1"/>
  <c r="AS32" i="1" s="1"/>
  <c r="AU32" i="1" s="1"/>
  <c r="AV32" i="1" s="1"/>
  <c r="W32" i="1"/>
  <c r="X32" i="1" s="1"/>
  <c r="Y32" i="1" s="1"/>
  <c r="Z32" i="1" s="1"/>
  <c r="AA32" i="1" s="1"/>
  <c r="H32" i="1"/>
  <c r="G32" i="1"/>
  <c r="F32" i="1"/>
  <c r="AT31" i="1"/>
  <c r="AP31" i="1"/>
  <c r="AQ31" i="1" s="1"/>
  <c r="AR31" i="1" s="1"/>
  <c r="AS31" i="1" s="1"/>
  <c r="AU31" i="1" s="1"/>
  <c r="AV31" i="1" s="1"/>
  <c r="Y31" i="1"/>
  <c r="Z31" i="1" s="1"/>
  <c r="AA31" i="1" s="1"/>
  <c r="W31" i="1"/>
  <c r="X31" i="1" s="1"/>
  <c r="F31" i="1"/>
  <c r="AT30" i="1"/>
  <c r="AP30" i="1"/>
  <c r="AQ30" i="1" s="1"/>
  <c r="AR30" i="1" s="1"/>
  <c r="AS30" i="1" s="1"/>
  <c r="AU30" i="1" s="1"/>
  <c r="AV30" i="1" s="1"/>
  <c r="W30" i="1"/>
  <c r="H30" i="1"/>
  <c r="G30" i="1"/>
  <c r="F30" i="1"/>
  <c r="AT29" i="1"/>
  <c r="AP29" i="1"/>
  <c r="AQ29" i="1" s="1"/>
  <c r="AR29" i="1" s="1"/>
  <c r="AS29" i="1" s="1"/>
  <c r="AU29" i="1" s="1"/>
  <c r="AV29" i="1" s="1"/>
  <c r="W29" i="1"/>
  <c r="X29" i="1" s="1"/>
  <c r="G29" i="1"/>
  <c r="F29" i="1"/>
  <c r="H29" i="1" s="1"/>
  <c r="AT28" i="1"/>
  <c r="AS28" i="1"/>
  <c r="AR28" i="1"/>
  <c r="AP28" i="1"/>
  <c r="AQ28" i="1" s="1"/>
  <c r="AA28" i="1"/>
  <c r="Y28" i="1"/>
  <c r="Z28" i="1" s="1"/>
  <c r="X28" i="1"/>
  <c r="W28" i="1"/>
  <c r="P28" i="1"/>
  <c r="Q28" i="1" s="1"/>
  <c r="R28" i="1" s="1"/>
  <c r="L28" i="1"/>
  <c r="M28" i="1" s="1"/>
  <c r="I28" i="1"/>
  <c r="H28" i="1"/>
  <c r="G28" i="1"/>
  <c r="O28" i="1" s="1"/>
  <c r="F28" i="1"/>
  <c r="AT27" i="1"/>
  <c r="AR27" i="1"/>
  <c r="AS27" i="1" s="1"/>
  <c r="AU27" i="1" s="1"/>
  <c r="AV27" i="1" s="1"/>
  <c r="AQ27" i="1"/>
  <c r="AP27" i="1"/>
  <c r="Z27" i="1"/>
  <c r="AA27" i="1" s="1"/>
  <c r="Y27" i="1"/>
  <c r="W27" i="1"/>
  <c r="X27" i="1" s="1"/>
  <c r="K27" i="1"/>
  <c r="J27" i="1"/>
  <c r="F27" i="1"/>
  <c r="H27" i="1" s="1"/>
  <c r="AT26" i="1"/>
  <c r="AP26" i="1"/>
  <c r="AQ26" i="1" s="1"/>
  <c r="AR26" i="1" s="1"/>
  <c r="AS26" i="1" s="1"/>
  <c r="AU26" i="1" s="1"/>
  <c r="AV26" i="1" s="1"/>
  <c r="X26" i="1"/>
  <c r="W26" i="1"/>
  <c r="H26" i="1"/>
  <c r="G26" i="1"/>
  <c r="F26" i="1"/>
  <c r="AT25" i="1"/>
  <c r="AQ25" i="1"/>
  <c r="AR25" i="1" s="1"/>
  <c r="AS25" i="1" s="1"/>
  <c r="AU25" i="1" s="1"/>
  <c r="AV25" i="1" s="1"/>
  <c r="AP25" i="1"/>
  <c r="W25" i="1"/>
  <c r="G25" i="1"/>
  <c r="F25" i="1"/>
  <c r="H25" i="1" s="1"/>
  <c r="AT24" i="1"/>
  <c r="AP24" i="1"/>
  <c r="AQ24" i="1" s="1"/>
  <c r="AR24" i="1" s="1"/>
  <c r="AS24" i="1" s="1"/>
  <c r="AU24" i="1" s="1"/>
  <c r="AV24" i="1" s="1"/>
  <c r="W24" i="1"/>
  <c r="X24" i="1" s="1"/>
  <c r="Y24" i="1" s="1"/>
  <c r="Z24" i="1" s="1"/>
  <c r="AA24" i="1" s="1"/>
  <c r="H24" i="1"/>
  <c r="G24" i="1"/>
  <c r="F24" i="1"/>
  <c r="AT23" i="1"/>
  <c r="AP23" i="1"/>
  <c r="AQ23" i="1" s="1"/>
  <c r="AR23" i="1" s="1"/>
  <c r="AS23" i="1" s="1"/>
  <c r="AU23" i="1" s="1"/>
  <c r="AV23" i="1" s="1"/>
  <c r="X23" i="1"/>
  <c r="Y23" i="1" s="1"/>
  <c r="Z23" i="1" s="1"/>
  <c r="AA23" i="1" s="1"/>
  <c r="W23" i="1"/>
  <c r="L23" i="1"/>
  <c r="M23" i="1" s="1"/>
  <c r="H23" i="1"/>
  <c r="F23" i="1"/>
  <c r="G23" i="1" s="1"/>
  <c r="AU22" i="1"/>
  <c r="AV22" i="1" s="1"/>
  <c r="AT22" i="1"/>
  <c r="AQ22" i="1"/>
  <c r="AR22" i="1" s="1"/>
  <c r="AS22" i="1" s="1"/>
  <c r="AP22" i="1"/>
  <c r="W22" i="1"/>
  <c r="F22" i="1"/>
  <c r="AT21" i="1"/>
  <c r="AP21" i="1"/>
  <c r="AQ21" i="1" s="1"/>
  <c r="AR21" i="1" s="1"/>
  <c r="AS21" i="1" s="1"/>
  <c r="AU21" i="1" s="1"/>
  <c r="AV21" i="1" s="1"/>
  <c r="X21" i="1"/>
  <c r="Y21" i="1" s="1"/>
  <c r="Z21" i="1" s="1"/>
  <c r="AA21" i="1" s="1"/>
  <c r="W21" i="1"/>
  <c r="H21" i="1"/>
  <c r="G21" i="1"/>
  <c r="F21" i="1"/>
  <c r="AT20" i="1"/>
  <c r="AQ20" i="1"/>
  <c r="AR20" i="1" s="1"/>
  <c r="AS20" i="1" s="1"/>
  <c r="AU20" i="1" s="1"/>
  <c r="AV20" i="1" s="1"/>
  <c r="AP20" i="1"/>
  <c r="W20" i="1"/>
  <c r="X20" i="1" s="1"/>
  <c r="Y20" i="1" s="1"/>
  <c r="Z20" i="1" s="1"/>
  <c r="AA20" i="1" s="1"/>
  <c r="F20" i="1"/>
  <c r="H20" i="1" s="1"/>
  <c r="AT19" i="1"/>
  <c r="AP19" i="1"/>
  <c r="AQ19" i="1" s="1"/>
  <c r="AR19" i="1" s="1"/>
  <c r="AS19" i="1" s="1"/>
  <c r="AU19" i="1" s="1"/>
  <c r="AV19" i="1" s="1"/>
  <c r="X19" i="1"/>
  <c r="Y19" i="1" s="1"/>
  <c r="Z19" i="1" s="1"/>
  <c r="AA19" i="1" s="1"/>
  <c r="W19" i="1"/>
  <c r="H19" i="1"/>
  <c r="F19" i="1"/>
  <c r="G19" i="1" s="1"/>
  <c r="AV18" i="1"/>
  <c r="AU18" i="1"/>
  <c r="AT18" i="1"/>
  <c r="AQ18" i="1"/>
  <c r="AR18" i="1" s="1"/>
  <c r="AS18" i="1" s="1"/>
  <c r="AP18" i="1"/>
  <c r="W18" i="1"/>
  <c r="F18" i="1"/>
  <c r="AT17" i="1"/>
  <c r="AP17" i="1"/>
  <c r="AQ17" i="1" s="1"/>
  <c r="AR17" i="1" s="1"/>
  <c r="AS17" i="1" s="1"/>
  <c r="AU17" i="1" s="1"/>
  <c r="AV17" i="1" s="1"/>
  <c r="AA17" i="1"/>
  <c r="Y17" i="1"/>
  <c r="Z17" i="1" s="1"/>
  <c r="X17" i="1"/>
  <c r="W17" i="1"/>
  <c r="L17" i="1"/>
  <c r="M17" i="1" s="1"/>
  <c r="P17" i="1" s="1"/>
  <c r="Q17" i="1" s="1"/>
  <c r="R17" i="1" s="1"/>
  <c r="I17" i="1"/>
  <c r="H17" i="1"/>
  <c r="G17" i="1"/>
  <c r="O17" i="1" s="1"/>
  <c r="F17" i="1"/>
  <c r="AT16" i="1"/>
  <c r="AR16" i="1"/>
  <c r="AS16" i="1" s="1"/>
  <c r="AU16" i="1" s="1"/>
  <c r="AV16" i="1" s="1"/>
  <c r="AQ16" i="1"/>
  <c r="AP16" i="1"/>
  <c r="W16" i="1"/>
  <c r="X16" i="1" s="1"/>
  <c r="F16" i="1"/>
  <c r="H16" i="1" s="1"/>
  <c r="AT15" i="1"/>
  <c r="AP15" i="1"/>
  <c r="AQ15" i="1" s="1"/>
  <c r="AR15" i="1" s="1"/>
  <c r="AS15" i="1" s="1"/>
  <c r="AU15" i="1" s="1"/>
  <c r="AV15" i="1" s="1"/>
  <c r="AE15" i="1"/>
  <c r="AE16" i="1" s="1"/>
  <c r="AF16" i="1" s="1"/>
  <c r="AH16" i="1" s="1"/>
  <c r="AI16" i="1" s="1"/>
  <c r="AJ16" i="1" s="1"/>
  <c r="W15" i="1"/>
  <c r="X15" i="1" s="1"/>
  <c r="Y15" i="1" s="1"/>
  <c r="Z15" i="1" s="1"/>
  <c r="AA15" i="1" s="1"/>
  <c r="L15" i="1"/>
  <c r="M15" i="1" s="1"/>
  <c r="P15" i="1" s="1"/>
  <c r="Q15" i="1" s="1"/>
  <c r="R15" i="1" s="1"/>
  <c r="I15" i="1"/>
  <c r="H15" i="1"/>
  <c r="F15" i="1"/>
  <c r="G15" i="1" s="1"/>
  <c r="AT14" i="1"/>
  <c r="AQ14" i="1"/>
  <c r="AR14" i="1" s="1"/>
  <c r="AS14" i="1" s="1"/>
  <c r="AU14" i="1" s="1"/>
  <c r="AV14" i="1" s="1"/>
  <c r="AP14" i="1"/>
  <c r="W14" i="1"/>
  <c r="F14" i="1"/>
  <c r="H14" i="1" s="1"/>
  <c r="J14" i="1" s="1"/>
  <c r="K14" i="1" s="1"/>
  <c r="AT13" i="1"/>
  <c r="AP13" i="1"/>
  <c r="AQ13" i="1" s="1"/>
  <c r="AR13" i="1" s="1"/>
  <c r="AS13" i="1" s="1"/>
  <c r="AU13" i="1" s="1"/>
  <c r="AV13" i="1" s="1"/>
  <c r="AE13" i="1"/>
  <c r="AE14" i="1" s="1"/>
  <c r="AF14" i="1" s="1"/>
  <c r="AH14" i="1" s="1"/>
  <c r="AI14" i="1" s="1"/>
  <c r="AJ14" i="1" s="1"/>
  <c r="AA13" i="1"/>
  <c r="Y13" i="1"/>
  <c r="Z13" i="1" s="1"/>
  <c r="X13" i="1"/>
  <c r="W13" i="1"/>
  <c r="L13" i="1"/>
  <c r="M13" i="1" s="1"/>
  <c r="P13" i="1" s="1"/>
  <c r="Q13" i="1" s="1"/>
  <c r="R13" i="1" s="1"/>
  <c r="I13" i="1"/>
  <c r="H13" i="1"/>
  <c r="G13" i="1"/>
  <c r="F13" i="1"/>
  <c r="AT12" i="1"/>
  <c r="AR12" i="1"/>
  <c r="AS12" i="1" s="1"/>
  <c r="AU12" i="1" s="1"/>
  <c r="AV12" i="1" s="1"/>
  <c r="AQ12" i="1"/>
  <c r="AP12" i="1"/>
  <c r="Y12" i="1"/>
  <c r="Z12" i="1" s="1"/>
  <c r="AA12" i="1" s="1"/>
  <c r="W12" i="1"/>
  <c r="X12" i="1" s="1"/>
  <c r="J12" i="1"/>
  <c r="K12" i="1" s="1"/>
  <c r="F12" i="1"/>
  <c r="H12" i="1" s="1"/>
  <c r="AT11" i="1"/>
  <c r="AP11" i="1"/>
  <c r="AQ11" i="1" s="1"/>
  <c r="AR11" i="1" s="1"/>
  <c r="AS11" i="1" s="1"/>
  <c r="AU11" i="1" s="1"/>
  <c r="AV11" i="1" s="1"/>
  <c r="AE11" i="1"/>
  <c r="AE12" i="1" s="1"/>
  <c r="AF12" i="1" s="1"/>
  <c r="AH12" i="1" s="1"/>
  <c r="AI12" i="1" s="1"/>
  <c r="AJ12" i="1" s="1"/>
  <c r="X11" i="1"/>
  <c r="Y11" i="1" s="1"/>
  <c r="Z11" i="1" s="1"/>
  <c r="AA11" i="1" s="1"/>
  <c r="W11" i="1"/>
  <c r="F11" i="1"/>
  <c r="H11" i="1" s="1"/>
  <c r="AT10" i="1"/>
  <c r="AR10" i="1"/>
  <c r="AS10" i="1" s="1"/>
  <c r="AU10" i="1" s="1"/>
  <c r="AV10" i="1" s="1"/>
  <c r="AQ10" i="1"/>
  <c r="AP10" i="1"/>
  <c r="W10" i="1"/>
  <c r="X10" i="1" s="1"/>
  <c r="Y10" i="1" s="1"/>
  <c r="Z10" i="1" s="1"/>
  <c r="AA10" i="1" s="1"/>
  <c r="M10" i="1"/>
  <c r="N10" i="1" s="1"/>
  <c r="L10" i="1"/>
  <c r="J10" i="1"/>
  <c r="K10" i="1" s="1"/>
  <c r="I10" i="1"/>
  <c r="G10" i="1"/>
  <c r="O10" i="1" s="1"/>
  <c r="F10" i="1"/>
  <c r="H10" i="1" s="1"/>
  <c r="AE9" i="1"/>
  <c r="AE10" i="1" s="1"/>
  <c r="AF10" i="1" s="1"/>
  <c r="AH10" i="1" s="1"/>
  <c r="AI10" i="1" s="1"/>
  <c r="AJ10" i="1" s="1"/>
  <c r="W9" i="1"/>
  <c r="AI8" i="1"/>
  <c r="AH8" i="1"/>
  <c r="AF8" i="1"/>
  <c r="Y8" i="1"/>
  <c r="Z8" i="1" s="1"/>
  <c r="AA8" i="1" s="1"/>
  <c r="X8" i="1"/>
  <c r="W8" i="1"/>
  <c r="O13" i="1" l="1"/>
  <c r="J11" i="1"/>
  <c r="K11" i="1" s="1"/>
  <c r="P23" i="1"/>
  <c r="Q23" i="1" s="1"/>
  <c r="R23" i="1" s="1"/>
  <c r="G14" i="1"/>
  <c r="AF15" i="1"/>
  <c r="AH15" i="1" s="1"/>
  <c r="AI15" i="1" s="1"/>
  <c r="AJ15" i="1" s="1"/>
  <c r="G16" i="1"/>
  <c r="I19" i="1"/>
  <c r="L25" i="1"/>
  <c r="M25" i="1" s="1"/>
  <c r="O25" i="1"/>
  <c r="X9" i="1"/>
  <c r="Y9" i="1" s="1"/>
  <c r="Z9" i="1" s="1"/>
  <c r="AA9" i="1" s="1"/>
  <c r="P10" i="1"/>
  <c r="Q10" i="1" s="1"/>
  <c r="R10" i="1" s="1"/>
  <c r="AF13" i="1"/>
  <c r="AH13" i="1" s="1"/>
  <c r="AI13" i="1" s="1"/>
  <c r="AJ13" i="1" s="1"/>
  <c r="J16" i="1"/>
  <c r="K16" i="1" s="1"/>
  <c r="J19" i="1"/>
  <c r="K19" i="1" s="1"/>
  <c r="G20" i="1"/>
  <c r="O21" i="1"/>
  <c r="I25" i="1"/>
  <c r="AE17" i="1"/>
  <c r="J20" i="1"/>
  <c r="K20" i="1" s="1"/>
  <c r="J21" i="1"/>
  <c r="K21" i="1" s="1"/>
  <c r="L29" i="1"/>
  <c r="M29" i="1" s="1"/>
  <c r="N29" i="1" s="1"/>
  <c r="I29" i="1"/>
  <c r="O29" i="1"/>
  <c r="H31" i="1"/>
  <c r="G31" i="1"/>
  <c r="L32" i="1"/>
  <c r="M32" i="1" s="1"/>
  <c r="P32" i="1" s="1"/>
  <c r="Q32" i="1" s="1"/>
  <c r="R32" i="1" s="1"/>
  <c r="I32" i="1"/>
  <c r="X14" i="1"/>
  <c r="Y14" i="1" s="1"/>
  <c r="Z14" i="1" s="1"/>
  <c r="AA14" i="1" s="1"/>
  <c r="L19" i="1"/>
  <c r="M19" i="1" s="1"/>
  <c r="P19" i="1" s="1"/>
  <c r="Q19" i="1" s="1"/>
  <c r="R19" i="1" s="1"/>
  <c r="I21" i="1"/>
  <c r="L24" i="1"/>
  <c r="M24" i="1" s="1"/>
  <c r="P24" i="1" s="1"/>
  <c r="Q24" i="1" s="1"/>
  <c r="R24" i="1" s="1"/>
  <c r="I24" i="1"/>
  <c r="P34" i="1"/>
  <c r="Q34" i="1" s="1"/>
  <c r="R34" i="1" s="1"/>
  <c r="L34" i="1"/>
  <c r="M34" i="1" s="1"/>
  <c r="O34" i="1" s="1"/>
  <c r="J34" i="1"/>
  <c r="K34" i="1" s="1"/>
  <c r="I34" i="1"/>
  <c r="AF11" i="1"/>
  <c r="AH11" i="1" s="1"/>
  <c r="AI11" i="1" s="1"/>
  <c r="AJ11" i="1" s="1"/>
  <c r="O15" i="1"/>
  <c r="L21" i="1"/>
  <c r="M21" i="1" s="1"/>
  <c r="P21" i="1" s="1"/>
  <c r="Q21" i="1" s="1"/>
  <c r="R21" i="1" s="1"/>
  <c r="X22" i="1"/>
  <c r="Y22" i="1" s="1"/>
  <c r="Z22" i="1" s="1"/>
  <c r="AA22" i="1" s="1"/>
  <c r="X25" i="1"/>
  <c r="Y25" i="1"/>
  <c r="Z25" i="1" s="1"/>
  <c r="AA25" i="1" s="1"/>
  <c r="J26" i="1"/>
  <c r="K26" i="1" s="1"/>
  <c r="P26" i="1"/>
  <c r="Q26" i="1" s="1"/>
  <c r="R26" i="1" s="1"/>
  <c r="N30" i="1"/>
  <c r="J30" i="1"/>
  <c r="K30" i="1" s="1"/>
  <c r="L30" i="1"/>
  <c r="M30" i="1" s="1"/>
  <c r="O30" i="1" s="1"/>
  <c r="I30" i="1"/>
  <c r="P30" i="1"/>
  <c r="Q30" i="1" s="1"/>
  <c r="R30" i="1" s="1"/>
  <c r="X34" i="1"/>
  <c r="Y34" i="1"/>
  <c r="Z34" i="1" s="1"/>
  <c r="AA34" i="1" s="1"/>
  <c r="Y16" i="1"/>
  <c r="Z16" i="1" s="1"/>
  <c r="AA16" i="1" s="1"/>
  <c r="G11" i="1"/>
  <c r="AF9" i="1"/>
  <c r="AH9" i="1" s="1"/>
  <c r="AI9" i="1" s="1"/>
  <c r="AJ9" i="1" s="1"/>
  <c r="G12" i="1"/>
  <c r="N13" i="1"/>
  <c r="J13" i="1"/>
  <c r="K13" i="1" s="1"/>
  <c r="J15" i="1"/>
  <c r="K15" i="1" s="1"/>
  <c r="N15" i="1"/>
  <c r="N17" i="1"/>
  <c r="J17" i="1"/>
  <c r="K17" i="1" s="1"/>
  <c r="I23" i="1"/>
  <c r="O23" i="1"/>
  <c r="I26" i="1"/>
  <c r="X33" i="1"/>
  <c r="Y33" i="1" s="1"/>
  <c r="Z33" i="1" s="1"/>
  <c r="AA33" i="1" s="1"/>
  <c r="X18" i="1"/>
  <c r="Y18" i="1" s="1"/>
  <c r="Z18" i="1" s="1"/>
  <c r="AA18" i="1" s="1"/>
  <c r="J23" i="1"/>
  <c r="K23" i="1" s="1"/>
  <c r="N23" i="1"/>
  <c r="X30" i="1"/>
  <c r="Y30" i="1" s="1"/>
  <c r="Z30" i="1" s="1"/>
  <c r="AA30" i="1" s="1"/>
  <c r="O38" i="1"/>
  <c r="H18" i="1"/>
  <c r="G18" i="1"/>
  <c r="H22" i="1"/>
  <c r="G22" i="1"/>
  <c r="N25" i="1"/>
  <c r="Y26" i="1"/>
  <c r="Z26" i="1" s="1"/>
  <c r="AA26" i="1" s="1"/>
  <c r="L36" i="1"/>
  <c r="M36" i="1" s="1"/>
  <c r="N36" i="1" s="1"/>
  <c r="I36" i="1"/>
  <c r="O36" i="1"/>
  <c r="J37" i="1"/>
  <c r="K37" i="1" s="1"/>
  <c r="N37" i="1"/>
  <c r="L52" i="1"/>
  <c r="M52" i="1" s="1"/>
  <c r="O52" i="1" s="1"/>
  <c r="I52" i="1"/>
  <c r="J24" i="1"/>
  <c r="K24" i="1" s="1"/>
  <c r="N24" i="1"/>
  <c r="J25" i="1"/>
  <c r="K25" i="1" s="1"/>
  <c r="J32" i="1"/>
  <c r="K32" i="1" s="1"/>
  <c r="N32" i="1"/>
  <c r="J36" i="1"/>
  <c r="K36" i="1" s="1"/>
  <c r="I37" i="1"/>
  <c r="N38" i="1"/>
  <c r="J38" i="1"/>
  <c r="K38" i="1" s="1"/>
  <c r="I38" i="1"/>
  <c r="P38" i="1"/>
  <c r="Q38" i="1" s="1"/>
  <c r="R38" i="1" s="1"/>
  <c r="H39" i="1"/>
  <c r="G39" i="1"/>
  <c r="J52" i="1"/>
  <c r="K52" i="1" s="1"/>
  <c r="L26" i="1"/>
  <c r="M26" i="1" s="1"/>
  <c r="O26" i="1" s="1"/>
  <c r="P29" i="1"/>
  <c r="Q29" i="1" s="1"/>
  <c r="R29" i="1" s="1"/>
  <c r="H47" i="1"/>
  <c r="G47" i="1"/>
  <c r="J49" i="1"/>
  <c r="K49" i="1" s="1"/>
  <c r="I49" i="1"/>
  <c r="P50" i="1"/>
  <c r="Q50" i="1" s="1"/>
  <c r="R50" i="1" s="1"/>
  <c r="N45" i="1"/>
  <c r="P45" i="1"/>
  <c r="Q45" i="1" s="1"/>
  <c r="R45" i="1" s="1"/>
  <c r="Y51" i="1"/>
  <c r="Z51" i="1" s="1"/>
  <c r="AA51" i="1" s="1"/>
  <c r="X51" i="1"/>
  <c r="X41" i="1"/>
  <c r="Y41" i="1" s="1"/>
  <c r="Z41" i="1" s="1"/>
  <c r="AA41" i="1" s="1"/>
  <c r="J44" i="1"/>
  <c r="K44" i="1" s="1"/>
  <c r="I45" i="1"/>
  <c r="X49" i="1"/>
  <c r="Y49" i="1" s="1"/>
  <c r="Z49" i="1" s="1"/>
  <c r="AA49" i="1" s="1"/>
  <c r="G27" i="1"/>
  <c r="J28" i="1"/>
  <c r="K28" i="1" s="1"/>
  <c r="N28" i="1"/>
  <c r="J29" i="1"/>
  <c r="K29" i="1" s="1"/>
  <c r="Y29" i="1"/>
  <c r="Z29" i="1" s="1"/>
  <c r="AA29" i="1" s="1"/>
  <c r="O33" i="1"/>
  <c r="G35" i="1"/>
  <c r="Y39" i="1"/>
  <c r="Z39" i="1" s="1"/>
  <c r="AA39" i="1" s="1"/>
  <c r="Y43" i="1"/>
  <c r="Z43" i="1" s="1"/>
  <c r="AA43" i="1" s="1"/>
  <c r="X43" i="1"/>
  <c r="G44" i="1"/>
  <c r="J45" i="1"/>
  <c r="K45" i="1" s="1"/>
  <c r="X47" i="1"/>
  <c r="Y47" i="1" s="1"/>
  <c r="Z47" i="1" s="1"/>
  <c r="AA47" i="1" s="1"/>
  <c r="Y50" i="1"/>
  <c r="Z50" i="1" s="1"/>
  <c r="AA50" i="1" s="1"/>
  <c r="P25" i="1"/>
  <c r="Q25" i="1" s="1"/>
  <c r="R25" i="1" s="1"/>
  <c r="P33" i="1"/>
  <c r="Q33" i="1" s="1"/>
  <c r="R33" i="1" s="1"/>
  <c r="J35" i="1"/>
  <c r="K35" i="1" s="1"/>
  <c r="X37" i="1"/>
  <c r="Y37" i="1" s="1"/>
  <c r="Z37" i="1" s="1"/>
  <c r="AA37" i="1" s="1"/>
  <c r="H40" i="1"/>
  <c r="G40" i="1"/>
  <c r="AU45" i="1"/>
  <c r="AV45" i="1" s="1"/>
  <c r="AU50" i="1"/>
  <c r="AV50" i="1" s="1"/>
  <c r="AU28" i="1"/>
  <c r="AV28" i="1" s="1"/>
  <c r="L37" i="1"/>
  <c r="M37" i="1" s="1"/>
  <c r="O37" i="1" s="1"/>
  <c r="J41" i="1"/>
  <c r="K41" i="1" s="1"/>
  <c r="Y45" i="1"/>
  <c r="Z45" i="1" s="1"/>
  <c r="AA45" i="1" s="1"/>
  <c r="X45" i="1"/>
  <c r="J57" i="1"/>
  <c r="K57" i="1" s="1"/>
  <c r="I57" i="1"/>
  <c r="L41" i="1"/>
  <c r="M41" i="1" s="1"/>
  <c r="O41" i="1" s="1"/>
  <c r="P42" i="1"/>
  <c r="Q42" i="1" s="1"/>
  <c r="R42" i="1" s="1"/>
  <c r="L49" i="1"/>
  <c r="M49" i="1" s="1"/>
  <c r="O49" i="1" s="1"/>
  <c r="I50" i="1"/>
  <c r="L55" i="1"/>
  <c r="M55" i="1" s="1"/>
  <c r="N55" i="1" s="1"/>
  <c r="J51" i="1"/>
  <c r="K51" i="1" s="1"/>
  <c r="P54" i="1"/>
  <c r="Q54" i="1" s="1"/>
  <c r="R54" i="1" s="1"/>
  <c r="J43" i="1"/>
  <c r="K43" i="1" s="1"/>
  <c r="O46" i="1"/>
  <c r="G48" i="1"/>
  <c r="G51" i="1"/>
  <c r="L53" i="1"/>
  <c r="M53" i="1" s="1"/>
  <c r="I54" i="1"/>
  <c r="X54" i="1"/>
  <c r="Y54" i="1" s="1"/>
  <c r="Z54" i="1" s="1"/>
  <c r="AA54" i="1" s="1"/>
  <c r="O55" i="1"/>
  <c r="I56" i="1"/>
  <c r="G43" i="1"/>
  <c r="L45" i="1"/>
  <c r="M45" i="1" s="1"/>
  <c r="O45" i="1" s="1"/>
  <c r="P46" i="1"/>
  <c r="Q46" i="1" s="1"/>
  <c r="R46" i="1" s="1"/>
  <c r="N53" i="1"/>
  <c r="Y53" i="1"/>
  <c r="Z53" i="1" s="1"/>
  <c r="AA53" i="1" s="1"/>
  <c r="X53" i="1"/>
  <c r="J55" i="1"/>
  <c r="K55" i="1" s="1"/>
  <c r="P55" i="1"/>
  <c r="Q55" i="1" s="1"/>
  <c r="R55" i="1" s="1"/>
  <c r="N56" i="1"/>
  <c r="O50" i="1"/>
  <c r="L54" i="1"/>
  <c r="M54" i="1" s="1"/>
  <c r="O54" i="1" s="1"/>
  <c r="O56" i="1"/>
  <c r="O57" i="1"/>
  <c r="X57" i="1"/>
  <c r="Y57" i="1" s="1"/>
  <c r="Z57" i="1" s="1"/>
  <c r="AA57" i="1" s="1"/>
  <c r="N42" i="1"/>
  <c r="N46" i="1"/>
  <c r="N50" i="1"/>
  <c r="N54" i="1"/>
  <c r="L57" i="1"/>
  <c r="M57" i="1" s="1"/>
  <c r="N57" i="1" s="1"/>
  <c r="J39" i="1" l="1"/>
  <c r="K39" i="1" s="1"/>
  <c r="L44" i="1"/>
  <c r="M44" i="1" s="1"/>
  <c r="O44" i="1"/>
  <c r="I44" i="1"/>
  <c r="J47" i="1"/>
  <c r="K47" i="1" s="1"/>
  <c r="P47" i="1"/>
  <c r="Q47" i="1" s="1"/>
  <c r="R47" i="1" s="1"/>
  <c r="N47" i="1"/>
  <c r="P37" i="1"/>
  <c r="Q37" i="1" s="1"/>
  <c r="R37" i="1" s="1"/>
  <c r="J22" i="1"/>
  <c r="K22" i="1" s="1"/>
  <c r="N34" i="1"/>
  <c r="L20" i="1"/>
  <c r="M20" i="1" s="1"/>
  <c r="I20" i="1"/>
  <c r="O20" i="1"/>
  <c r="L14" i="1"/>
  <c r="M14" i="1" s="1"/>
  <c r="O14" i="1"/>
  <c r="I14" i="1"/>
  <c r="N41" i="1"/>
  <c r="L18" i="1"/>
  <c r="M18" i="1" s="1"/>
  <c r="O18" i="1" s="1"/>
  <c r="I18" i="1"/>
  <c r="N26" i="1"/>
  <c r="N19" i="1"/>
  <c r="L27" i="1"/>
  <c r="M27" i="1" s="1"/>
  <c r="I27" i="1"/>
  <c r="O27" i="1"/>
  <c r="N18" i="1"/>
  <c r="J18" i="1"/>
  <c r="K18" i="1" s="1"/>
  <c r="N21" i="1"/>
  <c r="I22" i="1"/>
  <c r="L22" i="1"/>
  <c r="M22" i="1" s="1"/>
  <c r="P22" i="1" s="1"/>
  <c r="Q22" i="1" s="1"/>
  <c r="R22" i="1" s="1"/>
  <c r="P53" i="1"/>
  <c r="Q53" i="1" s="1"/>
  <c r="R53" i="1" s="1"/>
  <c r="O53" i="1"/>
  <c r="N52" i="1"/>
  <c r="L12" i="1"/>
  <c r="M12" i="1" s="1"/>
  <c r="I12" i="1"/>
  <c r="O32" i="1"/>
  <c r="O19" i="1"/>
  <c r="J40" i="1"/>
  <c r="K40" i="1" s="1"/>
  <c r="I47" i="1"/>
  <c r="O47" i="1"/>
  <c r="L47" i="1"/>
  <c r="M47" i="1" s="1"/>
  <c r="I51" i="1"/>
  <c r="L51" i="1"/>
  <c r="M51" i="1" s="1"/>
  <c r="O51" i="1"/>
  <c r="P57" i="1"/>
  <c r="Q57" i="1" s="1"/>
  <c r="R57" i="1" s="1"/>
  <c r="I35" i="1"/>
  <c r="O35" i="1"/>
  <c r="L35" i="1"/>
  <c r="M35" i="1" s="1"/>
  <c r="P52" i="1"/>
  <c r="Q52" i="1" s="1"/>
  <c r="R52" i="1" s="1"/>
  <c r="O24" i="1"/>
  <c r="L31" i="1"/>
  <c r="M31" i="1" s="1"/>
  <c r="O31" i="1"/>
  <c r="I31" i="1"/>
  <c r="AE18" i="1"/>
  <c r="AF17" i="1"/>
  <c r="AH17" i="1" s="1"/>
  <c r="AI17" i="1" s="1"/>
  <c r="AJ17" i="1" s="1"/>
  <c r="L48" i="1"/>
  <c r="M48" i="1" s="1"/>
  <c r="O48" i="1" s="1"/>
  <c r="I48" i="1"/>
  <c r="P49" i="1"/>
  <c r="Q49" i="1" s="1"/>
  <c r="R49" i="1" s="1"/>
  <c r="P36" i="1"/>
  <c r="Q36" i="1" s="1"/>
  <c r="R36" i="1" s="1"/>
  <c r="P31" i="1"/>
  <c r="Q31" i="1" s="1"/>
  <c r="R31" i="1" s="1"/>
  <c r="N31" i="1"/>
  <c r="J31" i="1"/>
  <c r="K31" i="1" s="1"/>
  <c r="P41" i="1"/>
  <c r="Q41" i="1" s="1"/>
  <c r="R41" i="1" s="1"/>
  <c r="L16" i="1"/>
  <c r="M16" i="1" s="1"/>
  <c r="I16" i="1"/>
  <c r="O16" i="1"/>
  <c r="I43" i="1"/>
  <c r="L43" i="1"/>
  <c r="M43" i="1" s="1"/>
  <c r="L40" i="1"/>
  <c r="M40" i="1" s="1"/>
  <c r="O40" i="1" s="1"/>
  <c r="I40" i="1"/>
  <c r="N49" i="1"/>
  <c r="I39" i="1"/>
  <c r="O39" i="1"/>
  <c r="L39" i="1"/>
  <c r="M39" i="1" s="1"/>
  <c r="P39" i="1" s="1"/>
  <c r="Q39" i="1" s="1"/>
  <c r="R39" i="1" s="1"/>
  <c r="I11" i="1"/>
  <c r="L11" i="1"/>
  <c r="M11" i="1" s="1"/>
  <c r="O11" i="1" s="1"/>
  <c r="N12" i="1" l="1"/>
  <c r="P12" i="1"/>
  <c r="Q12" i="1" s="1"/>
  <c r="R12" i="1" s="1"/>
  <c r="N43" i="1"/>
  <c r="P43" i="1"/>
  <c r="Q43" i="1" s="1"/>
  <c r="R43" i="1" s="1"/>
  <c r="AE19" i="1"/>
  <c r="AF18" i="1"/>
  <c r="AH18" i="1" s="1"/>
  <c r="AI18" i="1" s="1"/>
  <c r="AJ18" i="1" s="1"/>
  <c r="N40" i="1"/>
  <c r="N20" i="1"/>
  <c r="P20" i="1"/>
  <c r="Q20" i="1" s="1"/>
  <c r="R20" i="1" s="1"/>
  <c r="O43" i="1"/>
  <c r="P40" i="1"/>
  <c r="Q40" i="1" s="1"/>
  <c r="R40" i="1" s="1"/>
  <c r="P18" i="1"/>
  <c r="Q18" i="1" s="1"/>
  <c r="R18" i="1" s="1"/>
  <c r="N51" i="1"/>
  <c r="P51" i="1"/>
  <c r="Q51" i="1" s="1"/>
  <c r="R51" i="1" s="1"/>
  <c r="N22" i="1"/>
  <c r="P44" i="1"/>
  <c r="Q44" i="1" s="1"/>
  <c r="R44" i="1" s="1"/>
  <c r="N44" i="1"/>
  <c r="O22" i="1"/>
  <c r="P27" i="1"/>
  <c r="Q27" i="1" s="1"/>
  <c r="R27" i="1" s="1"/>
  <c r="N27" i="1"/>
  <c r="N39" i="1"/>
  <c r="N16" i="1"/>
  <c r="P16" i="1"/>
  <c r="Q16" i="1" s="1"/>
  <c r="R16" i="1" s="1"/>
  <c r="O12" i="1"/>
  <c r="N14" i="1"/>
  <c r="P14" i="1"/>
  <c r="Q14" i="1" s="1"/>
  <c r="R14" i="1" s="1"/>
  <c r="P11" i="1"/>
  <c r="Q11" i="1" s="1"/>
  <c r="R11" i="1" s="1"/>
  <c r="N11" i="1"/>
  <c r="P48" i="1"/>
  <c r="Q48" i="1" s="1"/>
  <c r="R48" i="1" s="1"/>
  <c r="N48" i="1"/>
  <c r="P35" i="1"/>
  <c r="Q35" i="1" s="1"/>
  <c r="R35" i="1" s="1"/>
  <c r="N35" i="1"/>
  <c r="AF19" i="1" l="1"/>
  <c r="AH19" i="1" s="1"/>
  <c r="AI19" i="1" s="1"/>
  <c r="AJ19" i="1" s="1"/>
  <c r="AE20" i="1"/>
  <c r="AF20" i="1" l="1"/>
  <c r="AH20" i="1" s="1"/>
  <c r="AI20" i="1" s="1"/>
  <c r="AJ20" i="1" s="1"/>
  <c r="AE21" i="1"/>
  <c r="AE22" i="1" l="1"/>
  <c r="AF21" i="1"/>
  <c r="AH21" i="1" s="1"/>
  <c r="AI21" i="1" s="1"/>
  <c r="AJ21" i="1" s="1"/>
  <c r="AF22" i="1" l="1"/>
  <c r="AH22" i="1" s="1"/>
  <c r="AI22" i="1" s="1"/>
  <c r="AJ22" i="1" s="1"/>
  <c r="AE23" i="1"/>
  <c r="AE24" i="1" l="1"/>
  <c r="AF23" i="1"/>
  <c r="AH23" i="1" s="1"/>
  <c r="AI23" i="1" s="1"/>
  <c r="AJ23" i="1" s="1"/>
  <c r="AE25" i="1" l="1"/>
  <c r="AF24" i="1"/>
  <c r="AH24" i="1" s="1"/>
  <c r="AI24" i="1" s="1"/>
  <c r="AJ24" i="1" s="1"/>
  <c r="AF25" i="1" l="1"/>
  <c r="AH25" i="1" s="1"/>
  <c r="AI25" i="1" s="1"/>
  <c r="AJ25" i="1" s="1"/>
  <c r="AE26" i="1"/>
  <c r="AE27" i="1" l="1"/>
  <c r="AF26" i="1"/>
  <c r="AH26" i="1" s="1"/>
  <c r="AI26" i="1" s="1"/>
  <c r="AJ26" i="1" s="1"/>
  <c r="AF27" i="1" l="1"/>
  <c r="AH27" i="1" s="1"/>
  <c r="AI27" i="1" s="1"/>
  <c r="AJ27" i="1" s="1"/>
  <c r="AE28" i="1"/>
  <c r="AE29" i="1" l="1"/>
  <c r="AF28" i="1"/>
  <c r="AH28" i="1" s="1"/>
  <c r="AI28" i="1" s="1"/>
  <c r="AJ28" i="1" s="1"/>
  <c r="AE30" i="1" l="1"/>
  <c r="AF29" i="1"/>
  <c r="AH29" i="1" s="1"/>
  <c r="AI29" i="1" s="1"/>
  <c r="AJ29" i="1" s="1"/>
  <c r="AE31" i="1" l="1"/>
  <c r="AF30" i="1"/>
  <c r="AH30" i="1" s="1"/>
  <c r="AI30" i="1" s="1"/>
  <c r="AJ30" i="1" s="1"/>
  <c r="AF31" i="1" l="1"/>
  <c r="AH31" i="1" s="1"/>
  <c r="AI31" i="1" s="1"/>
  <c r="AJ31" i="1" s="1"/>
  <c r="AE32" i="1"/>
  <c r="AE33" i="1" l="1"/>
  <c r="AF32" i="1"/>
  <c r="AH32" i="1" s="1"/>
  <c r="AI32" i="1" s="1"/>
  <c r="AJ32" i="1" s="1"/>
  <c r="AF33" i="1" l="1"/>
  <c r="AH33" i="1" s="1"/>
  <c r="AI33" i="1" s="1"/>
  <c r="AJ33" i="1" s="1"/>
  <c r="AE34" i="1"/>
  <c r="AE35" i="1" l="1"/>
  <c r="AF34" i="1"/>
  <c r="AH34" i="1" s="1"/>
  <c r="AI34" i="1" s="1"/>
  <c r="AJ34" i="1" s="1"/>
  <c r="AE36" i="1" l="1"/>
  <c r="AF35" i="1"/>
  <c r="AH35" i="1" s="1"/>
  <c r="AI35" i="1" s="1"/>
  <c r="AJ35" i="1" s="1"/>
  <c r="AF36" i="1" l="1"/>
  <c r="AH36" i="1" s="1"/>
  <c r="AI36" i="1" s="1"/>
  <c r="AJ36" i="1" s="1"/>
  <c r="AE37" i="1"/>
  <c r="AE38" i="1" l="1"/>
  <c r="AF37" i="1"/>
  <c r="AH37" i="1" s="1"/>
  <c r="AI37" i="1" s="1"/>
  <c r="AJ37" i="1" s="1"/>
  <c r="AE39" i="1" l="1"/>
  <c r="AF38" i="1"/>
  <c r="AH38" i="1" s="1"/>
  <c r="AI38" i="1" s="1"/>
  <c r="AJ38" i="1" s="1"/>
  <c r="AF39" i="1" l="1"/>
  <c r="AH39" i="1" s="1"/>
  <c r="AI39" i="1" s="1"/>
  <c r="AJ39" i="1" s="1"/>
  <c r="AE40" i="1"/>
  <c r="AE41" i="1" l="1"/>
  <c r="AF40" i="1"/>
  <c r="AH40" i="1" s="1"/>
  <c r="AI40" i="1" s="1"/>
  <c r="AJ40" i="1" s="1"/>
  <c r="AE42" i="1" l="1"/>
  <c r="AF41" i="1"/>
  <c r="AH41" i="1" s="1"/>
  <c r="AI41" i="1" s="1"/>
  <c r="AJ41" i="1" s="1"/>
  <c r="AE43" i="1" l="1"/>
  <c r="AF42" i="1"/>
  <c r="AH42" i="1" s="1"/>
  <c r="AI42" i="1" s="1"/>
  <c r="AJ42" i="1" s="1"/>
  <c r="AF43" i="1" l="1"/>
  <c r="AH43" i="1" s="1"/>
  <c r="AI43" i="1" s="1"/>
  <c r="AJ43" i="1" s="1"/>
  <c r="AE44" i="1"/>
  <c r="AF44" i="1" l="1"/>
  <c r="AH44" i="1" s="1"/>
  <c r="AI44" i="1" s="1"/>
  <c r="AJ44" i="1" s="1"/>
  <c r="AE45" i="1"/>
  <c r="AE46" i="1" l="1"/>
  <c r="AF45" i="1"/>
  <c r="AH45" i="1" s="1"/>
  <c r="AI45" i="1" s="1"/>
  <c r="AJ45" i="1" s="1"/>
  <c r="AE47" i="1" l="1"/>
  <c r="AF46" i="1"/>
  <c r="AH46" i="1" s="1"/>
  <c r="AI46" i="1" s="1"/>
  <c r="AJ46" i="1" s="1"/>
  <c r="AF47" i="1" l="1"/>
  <c r="AH47" i="1" s="1"/>
  <c r="AI47" i="1" s="1"/>
  <c r="AJ47" i="1" s="1"/>
  <c r="AE48" i="1"/>
  <c r="AE49" i="1" l="1"/>
  <c r="AF48" i="1"/>
  <c r="AH48" i="1" s="1"/>
  <c r="AI48" i="1" s="1"/>
  <c r="AJ48" i="1" s="1"/>
  <c r="AE50" i="1" l="1"/>
  <c r="AF49" i="1"/>
  <c r="AH49" i="1" s="1"/>
  <c r="AI49" i="1" s="1"/>
  <c r="AJ49" i="1" s="1"/>
  <c r="AE51" i="1" l="1"/>
  <c r="AF50" i="1"/>
  <c r="AH50" i="1" s="1"/>
  <c r="AI50" i="1" s="1"/>
  <c r="AJ50" i="1" s="1"/>
  <c r="AF51" i="1" l="1"/>
  <c r="AH51" i="1" s="1"/>
  <c r="AI51" i="1" s="1"/>
  <c r="AJ51" i="1" s="1"/>
  <c r="AE52" i="1"/>
  <c r="AE53" i="1" l="1"/>
  <c r="AF52" i="1"/>
  <c r="AH52" i="1" s="1"/>
  <c r="AI52" i="1" s="1"/>
  <c r="AJ52" i="1" s="1"/>
  <c r="AE54" i="1" l="1"/>
  <c r="AF53" i="1"/>
  <c r="AH53" i="1" s="1"/>
  <c r="AI53" i="1" s="1"/>
  <c r="AJ53" i="1" s="1"/>
  <c r="AE55" i="1" l="1"/>
  <c r="AF54" i="1"/>
  <c r="AH54" i="1" s="1"/>
  <c r="AI54" i="1" s="1"/>
  <c r="AJ54" i="1" s="1"/>
  <c r="AF55" i="1" l="1"/>
  <c r="AH55" i="1" s="1"/>
  <c r="AI55" i="1" s="1"/>
  <c r="AJ55" i="1" s="1"/>
  <c r="AE56" i="1"/>
  <c r="AE57" i="1" l="1"/>
  <c r="AF56" i="1"/>
  <c r="AH56" i="1" s="1"/>
  <c r="AI56" i="1" s="1"/>
  <c r="AJ56" i="1" s="1"/>
  <c r="AE58" i="1" l="1"/>
  <c r="AF58" i="1" s="1"/>
  <c r="AH58" i="1" s="1"/>
  <c r="AI58" i="1" s="1"/>
  <c r="AJ58" i="1" s="1"/>
  <c r="AF57" i="1"/>
  <c r="AH57" i="1" s="1"/>
  <c r="AI57" i="1" s="1"/>
  <c r="AJ57" i="1" s="1"/>
</calcChain>
</file>

<file path=xl/sharedStrings.xml><?xml version="1.0" encoding="utf-8"?>
<sst xmlns="http://schemas.openxmlformats.org/spreadsheetml/2006/main" count="60" uniqueCount="45">
  <si>
    <t>基礎資料</t>
  </si>
  <si>
    <t>正角形における面積と周囲長、および円周比との関係</t>
  </si>
  <si>
    <t>長方形である場合の円形度</t>
  </si>
  <si>
    <t>楕円である場合の円形度</t>
  </si>
  <si>
    <t>凝集粒子（球）の円形度</t>
  </si>
  <si>
    <t>((180*E3-360)/E3)/2</t>
  </si>
  <si>
    <t>SIN(F3/180*D3)*C3</t>
  </si>
  <si>
    <t>COS(F3/180*D3)*C3*2</t>
  </si>
  <si>
    <t>(G3*H3/2)*E3</t>
  </si>
  <si>
    <t>H3*E3</t>
  </si>
  <si>
    <t>J3/2*π</t>
  </si>
  <si>
    <t>2*D3/(G3*H3*E3)</t>
  </si>
  <si>
    <t>SQRT(L3)</t>
  </si>
  <si>
    <t>((G7*M7)*(H7*M7)/2)*E7</t>
  </si>
  <si>
    <t>H3*M3*E3</t>
  </si>
  <si>
    <t>2π/O3</t>
  </si>
  <si>
    <t>-1/LOG(P3)</t>
  </si>
  <si>
    <t>SQR（π／K）</t>
  </si>
  <si>
    <t>２π／Y6</t>
  </si>
  <si>
    <t>２π／AH6</t>
  </si>
  <si>
    <t>正角形数</t>
  </si>
  <si>
    <t>１つの角度</t>
  </si>
  <si>
    <t>縦長</t>
  </si>
  <si>
    <t>横辺長</t>
  </si>
  <si>
    <t>面積</t>
  </si>
  <si>
    <t>周囲長</t>
  </si>
  <si>
    <t>円周比／２π</t>
  </si>
  <si>
    <t>面積π時円直径</t>
  </si>
  <si>
    <t>一辺の長さ</t>
  </si>
  <si>
    <t>面積π時の周囲長</t>
  </si>
  <si>
    <t>円周比</t>
  </si>
  <si>
    <t>－１／Ｌｏｇ（円形度）</t>
  </si>
  <si>
    <t>辺の比</t>
  </si>
  <si>
    <t>短辺長</t>
  </si>
  <si>
    <t>長辺長</t>
  </si>
  <si>
    <t>円形度</t>
  </si>
  <si>
    <t>-1/LOG(Y3)</t>
  </si>
  <si>
    <t>a</t>
  </si>
  <si>
    <t>n</t>
  </si>
  <si>
    <t>角度</t>
  </si>
  <si>
    <t>中心からの距離</t>
  </si>
  <si>
    <t>同面積の円周長</t>
  </si>
  <si>
    <t>＝円形度</t>
  </si>
  <si>
    <t>*各球粒子は周囲に配置された状態であり、中の空間は全て満たされたものと考える。</t>
  </si>
  <si>
    <t>　従って、例えば４個凝集体は３次元では最低５個の凝集体であるが、ここでは４個凝集粒子として見なす。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</si>
</sst>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"/>
    <numFmt numFmtId="177" formatCode="0.0000"/>
    <numFmt numFmtId="178" formatCode="0.00000"/>
    <numFmt numFmtId="179" formatCode="0.0"/>
  </numFmts>
  <fonts count="9" x14ac:knownFonts="1">
    <font>
      <sz val="11"/>
      <name val="ＭＳ Ｐゴシック"/>
      <charset val="128"/>
    </font>
    <font>
      <sz val="11"/>
      <name val="ＭＳ Ｐ明朝"/>
      <charset val="128"/>
    </font>
    <font>
      <sz val="6"/>
      <name val="HGP明朝B"/>
      <family val="2"/>
      <charset val="128"/>
    </font>
    <font>
      <b/>
      <sz val="11"/>
      <name val="ＭＳ Ｐ明朝"/>
      <charset val="128"/>
    </font>
    <font>
      <b/>
      <sz val="20"/>
      <color indexed="10"/>
      <name val="ＭＳ Ｐ明朝"/>
      <charset val="128"/>
    </font>
    <font>
      <b/>
      <sz val="14"/>
      <name val="ＭＳ Ｐ明朝"/>
      <charset val="128"/>
    </font>
    <font>
      <sz val="11"/>
      <color indexed="10"/>
      <name val="ＭＳ Ｐ明朝"/>
      <charset val="128"/>
    </font>
    <font>
      <b/>
      <sz val="11"/>
      <color indexed="10"/>
      <name val="ＭＳ Ｐ明朝"/>
      <charset val="128"/>
    </font>
    <font>
      <sz val="10"/>
      <name val="ＭＳ Ｐ明朝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5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0" xfId="1" applyFont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2" fontId="1" fillId="0" borderId="2" xfId="1" applyNumberFormat="1" applyFill="1" applyBorder="1" applyAlignment="1">
      <alignment horizontal="left"/>
    </xf>
    <xf numFmtId="176" fontId="1" fillId="0" borderId="1" xfId="1" applyNumberFormat="1" applyFill="1" applyBorder="1" applyAlignment="1">
      <alignment horizontal="left"/>
    </xf>
    <xf numFmtId="176" fontId="1" fillId="0" borderId="3" xfId="1" applyNumberFormat="1" applyFill="1" applyBorder="1" applyAlignment="1">
      <alignment horizontal="left"/>
    </xf>
    <xf numFmtId="176" fontId="1" fillId="0" borderId="2" xfId="1" applyNumberFormat="1" applyFont="1" applyFill="1" applyBorder="1" applyAlignment="1">
      <alignment horizontal="left"/>
    </xf>
    <xf numFmtId="176" fontId="1" fillId="0" borderId="0" xfId="1" applyNumberFormat="1" applyFill="1" applyBorder="1" applyAlignment="1">
      <alignment horizontal="center"/>
    </xf>
    <xf numFmtId="177" fontId="1" fillId="0" borderId="2" xfId="1" applyNumberFormat="1" applyFont="1" applyFill="1" applyBorder="1" applyAlignment="1">
      <alignment horizontal="center"/>
    </xf>
    <xf numFmtId="177" fontId="1" fillId="0" borderId="0" xfId="1" applyNumberFormat="1" applyFill="1" applyBorder="1" applyAlignment="1">
      <alignment horizontal="center"/>
    </xf>
    <xf numFmtId="177" fontId="1" fillId="0" borderId="2" xfId="1" applyNumberFormat="1" applyBorder="1" applyAlignment="1">
      <alignment horizontal="center"/>
    </xf>
    <xf numFmtId="177" fontId="1" fillId="0" borderId="0" xfId="1" applyNumberFormat="1" applyBorder="1" applyAlignment="1">
      <alignment horizontal="center"/>
    </xf>
    <xf numFmtId="0" fontId="1" fillId="0" borderId="0" xfId="1" applyBorder="1" applyAlignment="1">
      <alignment horizontal="center"/>
    </xf>
    <xf numFmtId="177" fontId="1" fillId="0" borderId="2" xfId="1" applyNumberFormat="1" applyFill="1" applyBorder="1" applyAlignment="1">
      <alignment horizontal="center"/>
    </xf>
    <xf numFmtId="177" fontId="1" fillId="0" borderId="0" xfId="1" applyNumberFormat="1" applyFont="1" applyFill="1" applyBorder="1" applyAlignment="1">
      <alignment horizontal="center"/>
    </xf>
    <xf numFmtId="49" fontId="6" fillId="0" borderId="2" xfId="1" applyNumberFormat="1" applyFont="1" applyFill="1" applyBorder="1" applyAlignment="1">
      <alignment horizontal="center"/>
    </xf>
    <xf numFmtId="0" fontId="1" fillId="0" borderId="4" xfId="1" applyBorder="1"/>
    <xf numFmtId="49" fontId="1" fillId="0" borderId="5" xfId="1" applyNumberFormat="1" applyBorder="1"/>
    <xf numFmtId="49" fontId="1" fillId="0" borderId="6" xfId="1" applyNumberFormat="1" applyBorder="1"/>
    <xf numFmtId="49" fontId="1" fillId="0" borderId="7" xfId="1" applyNumberFormat="1" applyBorder="1"/>
    <xf numFmtId="49" fontId="3" fillId="0" borderId="4" xfId="1" applyNumberFormat="1" applyFont="1" applyBorder="1"/>
    <xf numFmtId="0" fontId="7" fillId="0" borderId="5" xfId="1" applyFont="1" applyBorder="1" applyAlignment="1">
      <alignment horizontal="center"/>
    </xf>
    <xf numFmtId="49" fontId="1" fillId="0" borderId="4" xfId="1" applyNumberFormat="1" applyBorder="1"/>
    <xf numFmtId="0" fontId="7" fillId="0" borderId="4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3" fillId="0" borderId="9" xfId="1" applyFont="1" applyBorder="1"/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0" xfId="1" applyBorder="1"/>
    <xf numFmtId="0" fontId="1" fillId="0" borderId="10" xfId="1" applyFill="1" applyBorder="1" applyAlignment="1">
      <alignment horizontal="center"/>
    </xf>
    <xf numFmtId="0" fontId="1" fillId="0" borderId="9" xfId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49" fontId="7" fillId="0" borderId="10" xfId="1" applyNumberFormat="1" applyFont="1" applyBorder="1"/>
    <xf numFmtId="0" fontId="1" fillId="0" borderId="2" xfId="1" applyBorder="1"/>
    <xf numFmtId="0" fontId="1" fillId="0" borderId="0" xfId="1" applyBorder="1"/>
    <xf numFmtId="0" fontId="3" fillId="0" borderId="2" xfId="1" applyFont="1" applyBorder="1"/>
    <xf numFmtId="49" fontId="6" fillId="0" borderId="3" xfId="1" applyNumberFormat="1" applyFont="1" applyFill="1" applyBorder="1" applyAlignment="1">
      <alignment horizontal="center"/>
    </xf>
    <xf numFmtId="0" fontId="1" fillId="0" borderId="4" xfId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4" xfId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3" fillId="0" borderId="10" xfId="1" applyFont="1" applyBorder="1"/>
    <xf numFmtId="0" fontId="1" fillId="0" borderId="11" xfId="1" applyBorder="1"/>
    <xf numFmtId="0" fontId="1" fillId="0" borderId="9" xfId="1" applyFont="1" applyBorder="1"/>
    <xf numFmtId="0" fontId="3" fillId="0" borderId="11" xfId="1" applyFont="1" applyBorder="1"/>
    <xf numFmtId="0" fontId="1" fillId="0" borderId="12" xfId="1" applyBorder="1"/>
    <xf numFmtId="0" fontId="1" fillId="0" borderId="13" xfId="1" applyBorder="1"/>
    <xf numFmtId="49" fontId="7" fillId="0" borderId="11" xfId="1" applyNumberFormat="1" applyFont="1" applyBorder="1"/>
    <xf numFmtId="0" fontId="3" fillId="0" borderId="12" xfId="1" applyFont="1" applyBorder="1"/>
    <xf numFmtId="0" fontId="1" fillId="0" borderId="12" xfId="1" applyBorder="1" applyAlignment="1">
      <alignment horizontal="center"/>
    </xf>
    <xf numFmtId="0" fontId="1" fillId="0" borderId="14" xfId="1" applyBorder="1"/>
    <xf numFmtId="0" fontId="1" fillId="0" borderId="15" xfId="1" applyBorder="1"/>
    <xf numFmtId="0" fontId="1" fillId="0" borderId="2" xfId="1" applyFont="1" applyBorder="1"/>
    <xf numFmtId="49" fontId="3" fillId="0" borderId="2" xfId="1" applyNumberFormat="1" applyFont="1" applyBorder="1"/>
    <xf numFmtId="0" fontId="6" fillId="0" borderId="2" xfId="1" applyFont="1" applyBorder="1"/>
    <xf numFmtId="0" fontId="1" fillId="2" borderId="4" xfId="1" applyFill="1" applyBorder="1"/>
    <xf numFmtId="2" fontId="1" fillId="2" borderId="6" xfId="1" applyNumberFormat="1" applyFill="1" applyBorder="1"/>
    <xf numFmtId="2" fontId="1" fillId="2" borderId="4" xfId="1" applyNumberFormat="1" applyFill="1" applyBorder="1"/>
    <xf numFmtId="177" fontId="3" fillId="2" borderId="4" xfId="1" applyNumberFormat="1" applyFont="1" applyFill="1" applyBorder="1"/>
    <xf numFmtId="2" fontId="6" fillId="2" borderId="3" xfId="1" applyNumberFormat="1" applyFont="1" applyFill="1" applyBorder="1"/>
    <xf numFmtId="2" fontId="1" fillId="0" borderId="4" xfId="1" applyNumberFormat="1" applyBorder="1"/>
    <xf numFmtId="177" fontId="1" fillId="0" borderId="6" xfId="1" applyNumberFormat="1" applyBorder="1"/>
    <xf numFmtId="178" fontId="1" fillId="0" borderId="4" xfId="1" applyNumberFormat="1" applyBorder="1"/>
    <xf numFmtId="177" fontId="3" fillId="0" borderId="4" xfId="1" applyNumberFormat="1" applyFont="1" applyBorder="1"/>
    <xf numFmtId="0" fontId="6" fillId="0" borderId="4" xfId="1" applyFont="1" applyBorder="1"/>
    <xf numFmtId="2" fontId="3" fillId="0" borderId="3" xfId="1" applyNumberFormat="1" applyFont="1" applyFill="1" applyBorder="1"/>
    <xf numFmtId="176" fontId="1" fillId="0" borderId="2" xfId="1" applyNumberFormat="1" applyFill="1" applyBorder="1"/>
    <xf numFmtId="0" fontId="1" fillId="0" borderId="1" xfId="1" applyBorder="1"/>
    <xf numFmtId="0" fontId="1" fillId="2" borderId="2" xfId="1" applyFill="1" applyBorder="1"/>
    <xf numFmtId="2" fontId="1" fillId="2" borderId="0" xfId="1" applyNumberFormat="1" applyFill="1" applyBorder="1"/>
    <xf numFmtId="2" fontId="1" fillId="2" borderId="2" xfId="1" applyNumberFormat="1" applyFill="1" applyBorder="1"/>
    <xf numFmtId="177" fontId="3" fillId="2" borderId="2" xfId="1" applyNumberFormat="1" applyFont="1" applyFill="1" applyBorder="1"/>
    <xf numFmtId="2" fontId="1" fillId="0" borderId="2" xfId="1" applyNumberFormat="1" applyBorder="1"/>
    <xf numFmtId="177" fontId="1" fillId="0" borderId="0" xfId="1" applyNumberFormat="1" applyBorder="1"/>
    <xf numFmtId="2" fontId="1" fillId="0" borderId="1" xfId="1" applyNumberFormat="1" applyBorder="1"/>
    <xf numFmtId="178" fontId="1" fillId="0" borderId="2" xfId="1" applyNumberFormat="1" applyBorder="1"/>
    <xf numFmtId="177" fontId="3" fillId="0" borderId="2" xfId="1" applyNumberFormat="1" applyFont="1" applyBorder="1"/>
    <xf numFmtId="2" fontId="6" fillId="0" borderId="2" xfId="1" applyNumberFormat="1" applyFont="1" applyBorder="1"/>
    <xf numFmtId="176" fontId="3" fillId="0" borderId="2" xfId="1" applyNumberFormat="1" applyFont="1" applyFill="1" applyBorder="1"/>
    <xf numFmtId="176" fontId="1" fillId="0" borderId="2" xfId="1" applyNumberFormat="1" applyBorder="1"/>
    <xf numFmtId="0" fontId="1" fillId="0" borderId="2" xfId="1" applyFill="1" applyBorder="1"/>
    <xf numFmtId="0" fontId="3" fillId="2" borderId="2" xfId="1" applyFont="1" applyFill="1" applyBorder="1"/>
    <xf numFmtId="176" fontId="1" fillId="2" borderId="0" xfId="1" applyNumberFormat="1" applyFill="1"/>
    <xf numFmtId="176" fontId="1" fillId="2" borderId="2" xfId="1" applyNumberFormat="1" applyFont="1" applyFill="1" applyBorder="1"/>
    <xf numFmtId="177" fontId="1" fillId="2" borderId="2" xfId="1" applyNumberFormat="1" applyFill="1" applyBorder="1"/>
    <xf numFmtId="177" fontId="1" fillId="2" borderId="0" xfId="1" applyNumberFormat="1" applyFill="1"/>
    <xf numFmtId="2" fontId="6" fillId="2" borderId="2" xfId="1" applyNumberFormat="1" applyFont="1" applyFill="1" applyBorder="1"/>
    <xf numFmtId="0" fontId="1" fillId="0" borderId="0" xfId="1" applyFill="1"/>
    <xf numFmtId="0" fontId="1" fillId="0" borderId="0" xfId="1" applyFont="1" applyFill="1"/>
    <xf numFmtId="0" fontId="1" fillId="0" borderId="2" xfId="1" applyFont="1" applyFill="1" applyBorder="1"/>
    <xf numFmtId="0" fontId="3" fillId="0" borderId="2" xfId="1" applyFont="1" applyFill="1" applyBorder="1"/>
    <xf numFmtId="179" fontId="1" fillId="0" borderId="3" xfId="1" applyNumberFormat="1" applyFont="1" applyFill="1" applyBorder="1"/>
    <xf numFmtId="176" fontId="1" fillId="0" borderId="2" xfId="1" applyNumberFormat="1" applyFont="1" applyFill="1" applyBorder="1"/>
    <xf numFmtId="2" fontId="1" fillId="0" borderId="1" xfId="1" applyNumberFormat="1" applyFont="1" applyFill="1" applyBorder="1"/>
    <xf numFmtId="176" fontId="1" fillId="0" borderId="2" xfId="1" applyNumberFormat="1" applyFont="1" applyBorder="1"/>
    <xf numFmtId="0" fontId="1" fillId="2" borderId="2" xfId="1" applyFont="1" applyFill="1" applyBorder="1"/>
    <xf numFmtId="179" fontId="1" fillId="2" borderId="3" xfId="1" applyNumberFormat="1" applyFont="1" applyFill="1" applyBorder="1"/>
    <xf numFmtId="2" fontId="1" fillId="2" borderId="1" xfId="1" applyNumberFormat="1" applyFont="1" applyFill="1" applyBorder="1"/>
    <xf numFmtId="2" fontId="1" fillId="0" borderId="0" xfId="1" applyNumberFormat="1" applyBorder="1"/>
    <xf numFmtId="2" fontId="6" fillId="0" borderId="3" xfId="1" applyNumberFormat="1" applyFont="1" applyFill="1" applyBorder="1"/>
    <xf numFmtId="2" fontId="1" fillId="0" borderId="2" xfId="1" applyNumberFormat="1" applyFill="1" applyBorder="1"/>
    <xf numFmtId="176" fontId="1" fillId="0" borderId="0" xfId="1" applyNumberFormat="1" applyFill="1"/>
    <xf numFmtId="177" fontId="3" fillId="0" borderId="2" xfId="1" applyNumberFormat="1" applyFont="1" applyFill="1" applyBorder="1"/>
    <xf numFmtId="177" fontId="1" fillId="0" borderId="2" xfId="1" applyNumberFormat="1" applyFill="1" applyBorder="1"/>
    <xf numFmtId="177" fontId="1" fillId="0" borderId="0" xfId="1" applyNumberFormat="1"/>
    <xf numFmtId="176" fontId="1" fillId="0" borderId="0" xfId="1" applyNumberFormat="1"/>
    <xf numFmtId="177" fontId="1" fillId="0" borderId="0" xfId="1" applyNumberFormat="1" applyFill="1"/>
    <xf numFmtId="2" fontId="6" fillId="0" borderId="2" xfId="1" applyNumberFormat="1" applyFont="1" applyFill="1" applyBorder="1"/>
    <xf numFmtId="2" fontId="3" fillId="0" borderId="2" xfId="1" applyNumberFormat="1" applyFont="1" applyBorder="1"/>
    <xf numFmtId="177" fontId="3" fillId="0" borderId="0" xfId="1" applyNumberFormat="1" applyFont="1" applyBorder="1"/>
    <xf numFmtId="2" fontId="3" fillId="0" borderId="1" xfId="1" applyNumberFormat="1" applyFont="1" applyBorder="1"/>
    <xf numFmtId="178" fontId="3" fillId="0" borderId="2" xfId="1" applyNumberFormat="1" applyFont="1" applyBorder="1"/>
    <xf numFmtId="2" fontId="7" fillId="0" borderId="2" xfId="1" applyNumberFormat="1" applyFont="1" applyBorder="1"/>
    <xf numFmtId="177" fontId="1" fillId="0" borderId="10" xfId="1" applyNumberFormat="1" applyFont="1" applyBorder="1"/>
    <xf numFmtId="176" fontId="1" fillId="0" borderId="9" xfId="1" applyNumberFormat="1" applyBorder="1"/>
    <xf numFmtId="177" fontId="1" fillId="0" borderId="10" xfId="1" applyNumberFormat="1" applyFill="1" applyBorder="1"/>
    <xf numFmtId="177" fontId="1" fillId="0" borderId="12" xfId="1" applyNumberFormat="1" applyBorder="1"/>
    <xf numFmtId="177" fontId="1" fillId="0" borderId="8" xfId="1" applyNumberFormat="1" applyBorder="1"/>
    <xf numFmtId="0" fontId="6" fillId="0" borderId="10" xfId="1" applyFont="1" applyBorder="1"/>
    <xf numFmtId="2" fontId="1" fillId="0" borderId="9" xfId="1" applyNumberFormat="1" applyBorder="1"/>
    <xf numFmtId="2" fontId="1" fillId="0" borderId="10" xfId="1" applyNumberFormat="1" applyBorder="1"/>
    <xf numFmtId="177" fontId="3" fillId="0" borderId="10" xfId="1" applyNumberFormat="1" applyFont="1" applyBorder="1"/>
    <xf numFmtId="2" fontId="6" fillId="0" borderId="11" xfId="1" applyNumberFormat="1" applyFont="1" applyFill="1" applyBorder="1"/>
    <xf numFmtId="2" fontId="1" fillId="0" borderId="12" xfId="1" applyNumberFormat="1" applyBorder="1"/>
    <xf numFmtId="177" fontId="1" fillId="0" borderId="13" xfId="1" applyNumberFormat="1" applyBorder="1"/>
    <xf numFmtId="2" fontId="1" fillId="0" borderId="15" xfId="1" applyNumberFormat="1" applyBorder="1"/>
    <xf numFmtId="178" fontId="1" fillId="0" borderId="12" xfId="1" applyNumberFormat="1" applyBorder="1"/>
    <xf numFmtId="177" fontId="3" fillId="0" borderId="12" xfId="1" applyNumberFormat="1" applyFont="1" applyBorder="1"/>
    <xf numFmtId="2" fontId="6" fillId="0" borderId="12" xfId="1" applyNumberFormat="1" applyFont="1" applyBorder="1"/>
    <xf numFmtId="0" fontId="1" fillId="0" borderId="10" xfId="1" applyFont="1" applyFill="1" applyBorder="1"/>
    <xf numFmtId="0" fontId="8" fillId="0" borderId="0" xfId="1" applyFont="1"/>
    <xf numFmtId="179" fontId="1" fillId="0" borderId="11" xfId="1" applyNumberFormat="1" applyFont="1" applyFill="1" applyBorder="1"/>
    <xf numFmtId="176" fontId="1" fillId="0" borderId="10" xfId="1" applyNumberFormat="1" applyFont="1" applyFill="1" applyBorder="1"/>
    <xf numFmtId="2" fontId="1" fillId="0" borderId="8" xfId="1" applyNumberFormat="1" applyFont="1" applyFill="1" applyBorder="1"/>
    <xf numFmtId="176" fontId="1" fillId="0" borderId="10" xfId="1" applyNumberFormat="1" applyFont="1" applyBorder="1"/>
    <xf numFmtId="2" fontId="6" fillId="0" borderId="10" xfId="1" applyNumberFormat="1" applyFont="1" applyBorder="1"/>
  </cellXfs>
  <cellStyles count="2">
    <cellStyle name="標準" xfId="0" builtinId="0"/>
    <cellStyle name="標準_FP30円形度計算方法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9"/>
  <sheetViews>
    <sheetView tabSelected="1" topLeftCell="AJ1" workbookViewId="0">
      <selection activeCell="AQ10" sqref="AQ10"/>
    </sheetView>
  </sheetViews>
  <sheetFormatPr defaultRowHeight="13.5" x14ac:dyDescent="0.15"/>
  <cols>
    <col min="1" max="1" width="0.875" style="1" customWidth="1"/>
    <col min="2" max="2" width="1" style="1" customWidth="1"/>
    <col min="3" max="3" width="0.625" style="1" customWidth="1"/>
    <col min="4" max="4" width="0.5" style="1" customWidth="1"/>
    <col min="5" max="5" width="5.5" style="2" customWidth="1"/>
    <col min="6" max="6" width="8.375" style="1" customWidth="1"/>
    <col min="7" max="8" width="1.5" style="1" customWidth="1"/>
    <col min="9" max="9" width="1.5" style="3" customWidth="1"/>
    <col min="10" max="12" width="1.5" style="1" customWidth="1"/>
    <col min="13" max="13" width="1.125" style="1" customWidth="1"/>
    <col min="14" max="14" width="10.375" style="1" customWidth="1"/>
    <col min="15" max="15" width="0.625" style="1" customWidth="1"/>
    <col min="16" max="16" width="15.875" style="1" customWidth="1"/>
    <col min="17" max="17" width="10.625" style="1" customWidth="1"/>
    <col min="18" max="18" width="12.625" style="2" customWidth="1"/>
    <col min="19" max="21" width="2.875" style="1" customWidth="1"/>
    <col min="22" max="22" width="6.375" style="1" customWidth="1"/>
    <col min="23" max="23" width="6.5" style="1" customWidth="1"/>
    <col min="24" max="24" width="6.375" style="1" customWidth="1"/>
    <col min="25" max="25" width="6.75" style="1" customWidth="1"/>
    <col min="26" max="26" width="10.625" style="1" customWidth="1"/>
    <col min="27" max="27" width="12.75" style="1" customWidth="1"/>
    <col min="28" max="30" width="3.125" style="1" customWidth="1"/>
    <col min="31" max="31" width="6.625" style="1" customWidth="1"/>
    <col min="32" max="32" width="7.875" style="1" customWidth="1"/>
    <col min="33" max="33" width="6.5" style="1" customWidth="1"/>
    <col min="34" max="34" width="9.25" style="1" bestFit="1" customWidth="1"/>
    <col min="35" max="35" width="9" style="1" bestFit="1" customWidth="1"/>
    <col min="36" max="36" width="13.5" style="1" customWidth="1"/>
    <col min="37" max="37" width="3.125" style="1" customWidth="1"/>
    <col min="38" max="39" width="3.375" style="1" customWidth="1"/>
    <col min="40" max="40" width="2.875" style="1" customWidth="1"/>
    <col min="41" max="41" width="5.625" style="1" customWidth="1"/>
    <col min="42" max="42" width="7.375" style="1" customWidth="1"/>
    <col min="43" max="43" width="14.125" style="1" customWidth="1"/>
    <col min="44" max="44" width="8.5" style="1" customWidth="1"/>
    <col min="45" max="45" width="13.75" style="1" customWidth="1"/>
    <col min="46" max="46" width="10.625" style="1" customWidth="1"/>
    <col min="47" max="47" width="9.75" style="1" customWidth="1"/>
    <col min="48" max="48" width="8.5" style="1" customWidth="1"/>
    <col min="49" max="50" width="3.375" style="1" customWidth="1"/>
    <col min="51" max="51" width="5.75" style="1" customWidth="1"/>
    <col min="52" max="52" width="8.125" style="1" customWidth="1"/>
    <col min="53" max="106" width="3.5" style="1" customWidth="1"/>
    <col min="107" max="16384" width="9" style="1"/>
  </cols>
  <sheetData>
    <row r="1" spans="1:52" ht="6" customHeight="1" x14ac:dyDescent="0.15"/>
    <row r="2" spans="1:52" ht="24" x14ac:dyDescent="0.25">
      <c r="E2" s="4" t="s">
        <v>0</v>
      </c>
    </row>
    <row r="3" spans="1:52" ht="6.75" customHeight="1" x14ac:dyDescent="0.15"/>
    <row r="4" spans="1:52" ht="17.25" x14ac:dyDescent="0.2">
      <c r="C4" s="5" t="s">
        <v>1</v>
      </c>
      <c r="D4" s="5"/>
      <c r="V4" s="6" t="s">
        <v>2</v>
      </c>
      <c r="AE4" s="5" t="s">
        <v>3</v>
      </c>
      <c r="AN4" s="5" t="s">
        <v>4</v>
      </c>
    </row>
    <row r="5" spans="1:52" s="7" customFormat="1" x14ac:dyDescent="0.15">
      <c r="B5" s="8"/>
      <c r="C5" s="9">
        <v>1</v>
      </c>
      <c r="D5" s="10"/>
      <c r="E5" s="11"/>
      <c r="F5" s="12" t="s">
        <v>5</v>
      </c>
      <c r="G5" s="13" t="s">
        <v>6</v>
      </c>
      <c r="H5" s="14" t="s">
        <v>7</v>
      </c>
      <c r="I5" s="15" t="s">
        <v>8</v>
      </c>
      <c r="J5" s="16" t="s">
        <v>9</v>
      </c>
      <c r="K5" s="17" t="s">
        <v>10</v>
      </c>
      <c r="L5" s="18" t="s">
        <v>11</v>
      </c>
      <c r="M5" s="19" t="s">
        <v>12</v>
      </c>
      <c r="N5" s="20"/>
      <c r="O5" s="21" t="s">
        <v>13</v>
      </c>
      <c r="P5" s="22" t="s">
        <v>14</v>
      </c>
      <c r="Q5" s="23" t="s">
        <v>15</v>
      </c>
      <c r="R5" s="24" t="s">
        <v>16</v>
      </c>
      <c r="V5" s="25"/>
      <c r="W5" s="26" t="s">
        <v>17</v>
      </c>
      <c r="X5" s="27"/>
      <c r="Y5" s="28"/>
      <c r="Z5" s="29" t="s">
        <v>18</v>
      </c>
      <c r="AA5" s="30"/>
      <c r="AE5" s="25"/>
      <c r="AF5" s="31" t="s">
        <v>17</v>
      </c>
      <c r="AG5" s="27"/>
      <c r="AH5" s="31"/>
      <c r="AI5" s="29" t="s">
        <v>19</v>
      </c>
      <c r="AJ5" s="32"/>
      <c r="AN5" s="33"/>
      <c r="AO5" s="34"/>
      <c r="AP5" s="34"/>
      <c r="AQ5" s="34"/>
      <c r="AR5" s="34"/>
      <c r="AS5" s="34"/>
      <c r="AT5" s="34"/>
      <c r="AU5" s="34"/>
      <c r="AV5" s="35"/>
    </row>
    <row r="6" spans="1:52" s="8" customFormat="1" x14ac:dyDescent="0.15">
      <c r="B6" s="1"/>
      <c r="C6" s="36"/>
      <c r="D6" s="37"/>
      <c r="E6" s="38" t="s">
        <v>20</v>
      </c>
      <c r="F6" s="39" t="s">
        <v>21</v>
      </c>
      <c r="G6" s="36" t="s">
        <v>22</v>
      </c>
      <c r="H6" s="40" t="s">
        <v>23</v>
      </c>
      <c r="I6" s="41" t="s">
        <v>24</v>
      </c>
      <c r="J6" s="37" t="s">
        <v>25</v>
      </c>
      <c r="K6" s="41" t="s">
        <v>26</v>
      </c>
      <c r="L6" s="42"/>
      <c r="M6" s="43" t="s">
        <v>27</v>
      </c>
      <c r="N6" s="44" t="s">
        <v>28</v>
      </c>
      <c r="O6" s="44" t="s">
        <v>24</v>
      </c>
      <c r="P6" s="42" t="s">
        <v>29</v>
      </c>
      <c r="Q6" s="45" t="s">
        <v>30</v>
      </c>
      <c r="R6" s="46" t="s">
        <v>31</v>
      </c>
      <c r="V6" s="47" t="s">
        <v>32</v>
      </c>
      <c r="W6" s="48" t="s">
        <v>33</v>
      </c>
      <c r="X6" s="25" t="s">
        <v>34</v>
      </c>
      <c r="Y6" s="48" t="s">
        <v>25</v>
      </c>
      <c r="Z6" s="49" t="s">
        <v>35</v>
      </c>
      <c r="AA6" s="50" t="s">
        <v>36</v>
      </c>
      <c r="AE6" s="47" t="s">
        <v>32</v>
      </c>
      <c r="AF6" s="47" t="s">
        <v>33</v>
      </c>
      <c r="AG6" s="48" t="s">
        <v>34</v>
      </c>
      <c r="AH6" s="47" t="s">
        <v>25</v>
      </c>
      <c r="AI6" s="49" t="s">
        <v>35</v>
      </c>
      <c r="AJ6" s="24" t="s">
        <v>16</v>
      </c>
      <c r="AN6" s="51" t="s">
        <v>37</v>
      </c>
      <c r="AO6" s="52" t="s">
        <v>38</v>
      </c>
      <c r="AP6" s="53" t="s">
        <v>39</v>
      </c>
      <c r="AQ6" s="54" t="s">
        <v>40</v>
      </c>
      <c r="AR6" s="33" t="s">
        <v>24</v>
      </c>
      <c r="AS6" s="55" t="s">
        <v>41</v>
      </c>
      <c r="AT6" s="56" t="s">
        <v>25</v>
      </c>
      <c r="AU6" s="57" t="s">
        <v>35</v>
      </c>
      <c r="AV6" s="46" t="s">
        <v>31</v>
      </c>
    </row>
    <row r="7" spans="1:52" x14ac:dyDescent="0.15">
      <c r="C7" s="58"/>
      <c r="D7" s="59"/>
      <c r="E7" s="60"/>
      <c r="F7" s="59"/>
      <c r="G7" s="58"/>
      <c r="H7" s="61"/>
      <c r="I7" s="62"/>
      <c r="J7" s="42"/>
      <c r="K7" s="42"/>
      <c r="L7" s="59"/>
      <c r="M7" s="58"/>
      <c r="N7" s="61"/>
      <c r="O7" s="59"/>
      <c r="P7" s="42"/>
      <c r="Q7" s="42"/>
      <c r="R7" s="63"/>
      <c r="V7" s="64"/>
      <c r="W7" s="65"/>
      <c r="X7" s="64"/>
      <c r="Y7" s="65"/>
      <c r="Z7" s="49"/>
      <c r="AA7" s="66" t="s">
        <v>31</v>
      </c>
      <c r="AE7" s="64"/>
      <c r="AF7" s="64"/>
      <c r="AG7" s="65"/>
      <c r="AH7" s="64"/>
      <c r="AI7" s="67"/>
      <c r="AJ7" s="46" t="s">
        <v>31</v>
      </c>
      <c r="AN7" s="68"/>
      <c r="AO7" s="67"/>
      <c r="AP7" s="69"/>
      <c r="AQ7" s="64"/>
      <c r="AR7" s="70"/>
      <c r="AS7" s="64"/>
      <c r="AT7" s="64"/>
      <c r="AU7" s="67"/>
      <c r="AV7" s="64"/>
    </row>
    <row r="8" spans="1:52" x14ac:dyDescent="0.15">
      <c r="C8" s="47">
        <v>1</v>
      </c>
      <c r="D8" s="47"/>
      <c r="E8" s="49">
        <v>1</v>
      </c>
      <c r="F8" s="47"/>
      <c r="I8" s="71"/>
      <c r="K8" s="72"/>
      <c r="L8" s="47"/>
      <c r="M8" s="48"/>
      <c r="N8" s="48"/>
      <c r="O8" s="47"/>
      <c r="Q8" s="72" t="s">
        <v>42</v>
      </c>
      <c r="R8" s="73"/>
      <c r="V8" s="74">
        <v>1</v>
      </c>
      <c r="W8" s="75">
        <f t="shared" ref="W8:W57" si="0">SQRT(PI()/V8)</f>
        <v>1.7724538509055159</v>
      </c>
      <c r="X8" s="76">
        <f t="shared" ref="X8:X57" si="1">W8*V8</f>
        <v>1.7724538509055159</v>
      </c>
      <c r="Y8" s="75">
        <f t="shared" ref="Y8:Y57" si="2">2*(W8+X8)</f>
        <v>7.0898154036220635</v>
      </c>
      <c r="Z8" s="77">
        <f t="shared" ref="Z8:Z57" si="3">2*PI()/Y8</f>
        <v>0.88622692545275805</v>
      </c>
      <c r="AA8" s="78">
        <f t="shared" ref="AA8:AA57" si="4">-1/LOG(Z8)</f>
        <v>19.063938026613723</v>
      </c>
      <c r="AE8" s="79">
        <v>1</v>
      </c>
      <c r="AF8" s="80">
        <f t="shared" ref="AF8:AF58" si="5">1/AE8</f>
        <v>1</v>
      </c>
      <c r="AG8" s="79">
        <v>1</v>
      </c>
      <c r="AH8" s="81">
        <f t="shared" ref="AH8:AH58" si="6">PI()*SQRT((AF8-AG8)*(AF8-AG8)+(AF8+AG8)*(AF8+AG8))</f>
        <v>6.2831853071795862</v>
      </c>
      <c r="AI8" s="82">
        <f t="shared" ref="AI8:AI58" si="7">2*PI()/AH8</f>
        <v>1</v>
      </c>
      <c r="AJ8" s="83"/>
      <c r="AN8" s="47">
        <v>1</v>
      </c>
      <c r="AO8" s="49">
        <v>1</v>
      </c>
      <c r="AP8" s="84"/>
      <c r="AQ8" s="85"/>
      <c r="AR8" s="86"/>
      <c r="AS8" s="47"/>
      <c r="AT8" s="47"/>
      <c r="AU8" s="49"/>
      <c r="AV8" s="47"/>
    </row>
    <row r="9" spans="1:52" x14ac:dyDescent="0.15">
      <c r="C9" s="47">
        <v>1</v>
      </c>
      <c r="D9" s="47"/>
      <c r="E9" s="49">
        <v>2</v>
      </c>
      <c r="F9" s="47"/>
      <c r="I9" s="71"/>
      <c r="K9" s="49"/>
      <c r="L9" s="47"/>
      <c r="M9" s="48"/>
      <c r="N9" s="48"/>
      <c r="O9" s="47"/>
      <c r="Q9" s="86"/>
      <c r="R9" s="73"/>
      <c r="V9" s="87">
        <v>2</v>
      </c>
      <c r="W9" s="88">
        <f t="shared" si="0"/>
        <v>1.2533141373155001</v>
      </c>
      <c r="X9" s="89">
        <f t="shared" si="1"/>
        <v>2.5066282746310002</v>
      </c>
      <c r="Y9" s="88">
        <f t="shared" si="2"/>
        <v>7.5198848238930012</v>
      </c>
      <c r="Z9" s="90">
        <f t="shared" si="3"/>
        <v>0.83554275821033352</v>
      </c>
      <c r="AA9" s="78">
        <f t="shared" si="4"/>
        <v>12.815366868995039</v>
      </c>
      <c r="AE9" s="91">
        <f t="shared" ref="AE9:AE58" si="8">AE8+0.05</f>
        <v>1.05</v>
      </c>
      <c r="AF9" s="92">
        <f t="shared" si="5"/>
        <v>0.95238095238095233</v>
      </c>
      <c r="AG9" s="93">
        <v>1.05</v>
      </c>
      <c r="AH9" s="94">
        <f t="shared" si="6"/>
        <v>6.2981363886007378</v>
      </c>
      <c r="AI9" s="95">
        <f t="shared" si="7"/>
        <v>0.997626110249341</v>
      </c>
      <c r="AJ9" s="96">
        <f t="shared" ref="AJ9:AJ58" si="9">-1/LOG(AI9)</f>
        <v>968.81119612687462</v>
      </c>
      <c r="AN9" s="47">
        <v>1</v>
      </c>
      <c r="AO9" s="49">
        <v>2</v>
      </c>
      <c r="AP9" s="84"/>
      <c r="AQ9" s="97"/>
      <c r="AR9" s="86"/>
      <c r="AS9" s="47"/>
      <c r="AT9" s="98"/>
      <c r="AU9" s="49"/>
      <c r="AV9" s="99"/>
    </row>
    <row r="10" spans="1:52" s="106" customFormat="1" x14ac:dyDescent="0.15">
      <c r="A10" s="1"/>
      <c r="B10" s="1"/>
      <c r="C10" s="87">
        <v>1</v>
      </c>
      <c r="D10" s="87"/>
      <c r="E10" s="100">
        <v>3</v>
      </c>
      <c r="F10" s="89">
        <f t="shared" ref="F10:F57" si="10">((180*E10-360)/E10)/2</f>
        <v>30</v>
      </c>
      <c r="G10" s="101">
        <f t="shared" ref="G10:G57" si="11">SIN(F10/180*PI())*C10</f>
        <v>0.49999999999999994</v>
      </c>
      <c r="H10" s="101">
        <f t="shared" ref="H10:H57" si="12">COS(F10/180*PI())*C10*2</f>
        <v>1.7320508075688774</v>
      </c>
      <c r="I10" s="102">
        <f t="shared" ref="I10:I57" si="13">(G10*H10/2)*E10</f>
        <v>1.299038105676658</v>
      </c>
      <c r="J10" s="101">
        <f t="shared" ref="J10:J57" si="14">H10*E10</f>
        <v>5.196152422706632</v>
      </c>
      <c r="K10" s="90">
        <f t="shared" ref="K10:K57" si="15">J10/(2*PI())</f>
        <v>0.82699334313268813</v>
      </c>
      <c r="L10" s="103">
        <f t="shared" ref="L10:L57" si="16">2*PI()/(G10*H10*E10)</f>
        <v>2.4183991523122903</v>
      </c>
      <c r="M10" s="104">
        <f t="shared" ref="M10:M57" si="17">SQRT(L10)</f>
        <v>1.5551203015562141</v>
      </c>
      <c r="N10" s="101">
        <f t="shared" ref="N10:N57" si="18">H10*M10</f>
        <v>2.6935473741771969</v>
      </c>
      <c r="O10" s="87">
        <f t="shared" ref="O10:O57" si="19">((G10*M10)*(H10*M10)/2)*E10</f>
        <v>3.1415926535897931</v>
      </c>
      <c r="P10" s="104">
        <f t="shared" ref="P10:P57" si="20">H10*M10*E10</f>
        <v>8.0806421225315912</v>
      </c>
      <c r="Q10" s="90">
        <f t="shared" ref="Q10:Q57" si="21">(2*PI())/P10</f>
        <v>0.77756015077810692</v>
      </c>
      <c r="R10" s="105">
        <f t="shared" ref="R10:R57" si="22">-1/LOG(Q10)</f>
        <v>9.1519773493373879</v>
      </c>
      <c r="S10" s="1"/>
      <c r="V10" s="87">
        <v>3</v>
      </c>
      <c r="W10" s="88">
        <f t="shared" si="0"/>
        <v>1.0233267079464885</v>
      </c>
      <c r="X10" s="89">
        <f t="shared" si="1"/>
        <v>3.0699801238394655</v>
      </c>
      <c r="Y10" s="88">
        <f t="shared" si="2"/>
        <v>8.186613663571908</v>
      </c>
      <c r="Z10" s="90">
        <f t="shared" si="3"/>
        <v>0.76749503095986638</v>
      </c>
      <c r="AA10" s="78">
        <f t="shared" si="4"/>
        <v>8.7013702891543687</v>
      </c>
      <c r="AB10" s="1"/>
      <c r="AE10" s="91">
        <f t="shared" si="8"/>
        <v>1.1000000000000001</v>
      </c>
      <c r="AF10" s="92">
        <f t="shared" si="5"/>
        <v>0.90909090909090906</v>
      </c>
      <c r="AG10" s="93">
        <v>1.1000000000000001</v>
      </c>
      <c r="AH10" s="94">
        <f t="shared" si="6"/>
        <v>6.3401765239554786</v>
      </c>
      <c r="AI10" s="95">
        <f t="shared" si="7"/>
        <v>0.99101109936599419</v>
      </c>
      <c r="AJ10" s="96">
        <f t="shared" si="9"/>
        <v>255.00567397555221</v>
      </c>
      <c r="AM10" s="107"/>
      <c r="AN10" s="108">
        <v>1</v>
      </c>
      <c r="AO10" s="109">
        <v>3</v>
      </c>
      <c r="AP10" s="110">
        <f t="shared" ref="AP10:AP57" si="23">((180*AO10-360)/AO10)/2</f>
        <v>30</v>
      </c>
      <c r="AQ10" s="111">
        <f t="shared" ref="AQ10:AQ57" si="24">AN10+2*AN10*SIN((90-AP10)/180*PI())+2*AN10*COS((90-AP10)/180*PI())*TAN((AP10*2-90)/180*PI())</f>
        <v>2.1547005383792515</v>
      </c>
      <c r="AR10" s="112">
        <f t="shared" ref="AR10:AR57" si="25">PI()*AN10*AN10*(1-((AO10-2)/AO10)/2)+((AQ10-AN10)*SIN(AP10/180*PI())*(AQ10-AN10)*COS(AP10/180*PI())/2)*AO10</f>
        <v>3.4840192817759328</v>
      </c>
      <c r="AS10" s="113">
        <f t="shared" ref="AS10:AS57" si="26">2*PI()*SQRT(AR10)</f>
        <v>11.727897004475428</v>
      </c>
      <c r="AT10" s="113">
        <f t="shared" ref="AT10:AT57" si="27">PI()*AN10*2*(1-((AO10-2)/AO10)/2)*AO10</f>
        <v>15.707963267948966</v>
      </c>
      <c r="AU10" s="95">
        <f t="shared" ref="AU10:AU57" si="28">AS10/AT10</f>
        <v>0.74662111213395865</v>
      </c>
      <c r="AV10" s="96">
        <f t="shared" ref="AV10:AV57" si="29">-1/LOG(AU10)</f>
        <v>7.8802371808623795</v>
      </c>
    </row>
    <row r="11" spans="1:52" x14ac:dyDescent="0.15">
      <c r="C11" s="87">
        <v>1</v>
      </c>
      <c r="D11" s="87"/>
      <c r="E11" s="100">
        <v>4</v>
      </c>
      <c r="F11" s="89">
        <f t="shared" si="10"/>
        <v>45</v>
      </c>
      <c r="G11" s="101">
        <f t="shared" si="11"/>
        <v>0.70710678118654746</v>
      </c>
      <c r="H11" s="101">
        <f t="shared" si="12"/>
        <v>1.4142135623730951</v>
      </c>
      <c r="I11" s="102">
        <f t="shared" si="13"/>
        <v>2</v>
      </c>
      <c r="J11" s="101">
        <f t="shared" si="14"/>
        <v>5.6568542494923806</v>
      </c>
      <c r="K11" s="90">
        <f t="shared" si="15"/>
        <v>0.90031631615710617</v>
      </c>
      <c r="L11" s="103">
        <f t="shared" si="16"/>
        <v>1.5707963267948966</v>
      </c>
      <c r="M11" s="104">
        <f t="shared" si="17"/>
        <v>1.2533141373155001</v>
      </c>
      <c r="N11" s="101">
        <f t="shared" si="18"/>
        <v>1.7724538509055159</v>
      </c>
      <c r="O11" s="87">
        <f t="shared" si="19"/>
        <v>3.1415926535897922</v>
      </c>
      <c r="P11" s="104">
        <f t="shared" si="20"/>
        <v>7.0898154036220635</v>
      </c>
      <c r="Q11" s="90">
        <f t="shared" si="21"/>
        <v>0.88622692545275805</v>
      </c>
      <c r="R11" s="105">
        <f t="shared" si="22"/>
        <v>19.063938026613723</v>
      </c>
      <c r="V11" s="87">
        <v>4</v>
      </c>
      <c r="W11" s="88">
        <f t="shared" si="0"/>
        <v>0.88622692545275794</v>
      </c>
      <c r="X11" s="89">
        <f t="shared" si="1"/>
        <v>3.5449077018110318</v>
      </c>
      <c r="Y11" s="88">
        <f t="shared" si="2"/>
        <v>8.862269254527579</v>
      </c>
      <c r="Z11" s="90">
        <f t="shared" si="3"/>
        <v>0.70898154036220651</v>
      </c>
      <c r="AA11" s="78">
        <f t="shared" si="4"/>
        <v>6.6950056290557667</v>
      </c>
      <c r="AE11" s="91">
        <f t="shared" si="8"/>
        <v>1.1500000000000001</v>
      </c>
      <c r="AF11" s="92">
        <f t="shared" si="5"/>
        <v>0.86956521739130421</v>
      </c>
      <c r="AG11" s="93">
        <v>1.1500000000000001</v>
      </c>
      <c r="AH11" s="94">
        <f t="shared" si="6"/>
        <v>6.4055274079577371</v>
      </c>
      <c r="AI11" s="95">
        <f t="shared" si="7"/>
        <v>0.98090054214331168</v>
      </c>
      <c r="AJ11" s="96">
        <f t="shared" si="9"/>
        <v>119.40262249622114</v>
      </c>
      <c r="AM11" s="3"/>
      <c r="AN11" s="108">
        <v>1</v>
      </c>
      <c r="AO11" s="49">
        <v>4</v>
      </c>
      <c r="AP11" s="110">
        <f t="shared" si="23"/>
        <v>45</v>
      </c>
      <c r="AQ11" s="111">
        <f t="shared" si="24"/>
        <v>2.4142135623730949</v>
      </c>
      <c r="AR11" s="112">
        <f t="shared" si="25"/>
        <v>4.3561944901923439</v>
      </c>
      <c r="AS11" s="113">
        <f t="shared" si="26"/>
        <v>13.113949262125971</v>
      </c>
      <c r="AT11" s="113">
        <f t="shared" si="27"/>
        <v>18.849555921538759</v>
      </c>
      <c r="AU11" s="95">
        <f t="shared" si="28"/>
        <v>0.69571661617455394</v>
      </c>
      <c r="AV11" s="96">
        <f t="shared" si="29"/>
        <v>6.3464814308085495</v>
      </c>
      <c r="AY11"/>
      <c r="AZ11"/>
    </row>
    <row r="12" spans="1:52" x14ac:dyDescent="0.15">
      <c r="C12" s="87">
        <v>1</v>
      </c>
      <c r="D12" s="87"/>
      <c r="E12" s="100">
        <v>5</v>
      </c>
      <c r="F12" s="89">
        <f t="shared" si="10"/>
        <v>54</v>
      </c>
      <c r="G12" s="101">
        <f t="shared" si="11"/>
        <v>0.80901699437494745</v>
      </c>
      <c r="H12" s="101">
        <f t="shared" si="12"/>
        <v>1.1755705045849463</v>
      </c>
      <c r="I12" s="102">
        <f t="shared" si="13"/>
        <v>2.3776412907378841</v>
      </c>
      <c r="J12" s="101">
        <f t="shared" si="14"/>
        <v>5.8778525229247318</v>
      </c>
      <c r="K12" s="90">
        <f t="shared" si="15"/>
        <v>0.93548928378863916</v>
      </c>
      <c r="L12" s="103">
        <f t="shared" si="16"/>
        <v>1.3213063996776495</v>
      </c>
      <c r="M12" s="104">
        <f t="shared" si="17"/>
        <v>1.1494809261913177</v>
      </c>
      <c r="N12" s="101">
        <f t="shared" si="18"/>
        <v>1.3512958724134987</v>
      </c>
      <c r="O12" s="87">
        <f t="shared" si="19"/>
        <v>3.1415926535897931</v>
      </c>
      <c r="P12" s="104">
        <f t="shared" si="20"/>
        <v>6.756479362067493</v>
      </c>
      <c r="Q12" s="90">
        <f t="shared" si="21"/>
        <v>0.92994960399863069</v>
      </c>
      <c r="R12" s="105">
        <f t="shared" si="22"/>
        <v>31.705181204844603</v>
      </c>
      <c r="V12" s="87">
        <v>5</v>
      </c>
      <c r="W12" s="88">
        <f t="shared" si="0"/>
        <v>0.79266545952120215</v>
      </c>
      <c r="X12" s="89">
        <f t="shared" si="1"/>
        <v>3.9633272976060105</v>
      </c>
      <c r="Y12" s="88">
        <f t="shared" si="2"/>
        <v>9.511985514254425</v>
      </c>
      <c r="Z12" s="90">
        <f t="shared" si="3"/>
        <v>0.66055454960100191</v>
      </c>
      <c r="AA12" s="78">
        <f t="shared" si="4"/>
        <v>5.5527387169560498</v>
      </c>
      <c r="AE12" s="91">
        <f t="shared" si="8"/>
        <v>1.2000000000000002</v>
      </c>
      <c r="AF12" s="92">
        <f t="shared" si="5"/>
        <v>0.83333333333333326</v>
      </c>
      <c r="AG12" s="93">
        <v>1.2</v>
      </c>
      <c r="AH12" s="94">
        <f t="shared" si="6"/>
        <v>6.4909355693566422</v>
      </c>
      <c r="AI12" s="95">
        <f t="shared" si="7"/>
        <v>0.96799378765091526</v>
      </c>
      <c r="AJ12" s="96">
        <f t="shared" si="9"/>
        <v>70.78428338000478</v>
      </c>
      <c r="AM12" s="3"/>
      <c r="AN12" s="108">
        <v>1</v>
      </c>
      <c r="AO12" s="49">
        <v>5</v>
      </c>
      <c r="AP12" s="110">
        <f t="shared" si="23"/>
        <v>54</v>
      </c>
      <c r="AQ12" s="111">
        <f t="shared" si="24"/>
        <v>2.7013016167040798</v>
      </c>
      <c r="AR12" s="112">
        <f t="shared" si="25"/>
        <v>5.6400696586907886</v>
      </c>
      <c r="AS12" s="113">
        <f t="shared" si="26"/>
        <v>14.921830494395138</v>
      </c>
      <c r="AT12" s="113">
        <f t="shared" si="27"/>
        <v>21.991148575128552</v>
      </c>
      <c r="AU12" s="95">
        <f t="shared" si="28"/>
        <v>0.67853802376067618</v>
      </c>
      <c r="AV12" s="96">
        <f t="shared" si="29"/>
        <v>5.9373322738947722</v>
      </c>
      <c r="AY12"/>
      <c r="AZ12"/>
    </row>
    <row r="13" spans="1:52" x14ac:dyDescent="0.15">
      <c r="C13" s="87">
        <v>1</v>
      </c>
      <c r="D13" s="87"/>
      <c r="E13" s="100">
        <v>6</v>
      </c>
      <c r="F13" s="89">
        <f t="shared" si="10"/>
        <v>60</v>
      </c>
      <c r="G13" s="101">
        <f t="shared" si="11"/>
        <v>0.8660254037844386</v>
      </c>
      <c r="H13" s="101">
        <f t="shared" si="12"/>
        <v>1.0000000000000002</v>
      </c>
      <c r="I13" s="102">
        <f t="shared" si="13"/>
        <v>2.5980762113533165</v>
      </c>
      <c r="J13" s="101">
        <f t="shared" si="14"/>
        <v>6.0000000000000018</v>
      </c>
      <c r="K13" s="90">
        <f t="shared" si="15"/>
        <v>0.95492965855137235</v>
      </c>
      <c r="L13" s="103">
        <f t="shared" si="16"/>
        <v>1.2091995761561449</v>
      </c>
      <c r="M13" s="104">
        <f t="shared" si="17"/>
        <v>1.0996361107912676</v>
      </c>
      <c r="N13" s="101">
        <f t="shared" si="18"/>
        <v>1.0996361107912678</v>
      </c>
      <c r="O13" s="87">
        <f t="shared" si="19"/>
        <v>3.1415926535897931</v>
      </c>
      <c r="P13" s="104">
        <f t="shared" si="20"/>
        <v>6.5978166647476062</v>
      </c>
      <c r="Q13" s="90">
        <f t="shared" si="21"/>
        <v>0.95231280686395736</v>
      </c>
      <c r="R13" s="105">
        <f t="shared" si="22"/>
        <v>47.124520289204519</v>
      </c>
      <c r="V13" s="87">
        <v>6</v>
      </c>
      <c r="W13" s="88">
        <f t="shared" si="0"/>
        <v>0.72360125455826763</v>
      </c>
      <c r="X13" s="89">
        <f t="shared" si="1"/>
        <v>4.3416075273496055</v>
      </c>
      <c r="Y13" s="88">
        <f t="shared" si="2"/>
        <v>10.130417563815746</v>
      </c>
      <c r="Z13" s="90">
        <f t="shared" si="3"/>
        <v>0.62022964676422954</v>
      </c>
      <c r="AA13" s="78">
        <f t="shared" si="4"/>
        <v>4.8204972523623058</v>
      </c>
      <c r="AE13" s="91">
        <f t="shared" si="8"/>
        <v>1.2500000000000002</v>
      </c>
      <c r="AF13" s="92">
        <f t="shared" si="5"/>
        <v>0.79999999999999982</v>
      </c>
      <c r="AG13" s="93">
        <v>1.25</v>
      </c>
      <c r="AH13" s="94">
        <f t="shared" si="6"/>
        <v>6.5936035205946846</v>
      </c>
      <c r="AI13" s="95">
        <f t="shared" si="7"/>
        <v>0.952921310411594</v>
      </c>
      <c r="AJ13" s="96">
        <f t="shared" si="9"/>
        <v>47.748740679249963</v>
      </c>
      <c r="AM13" s="3"/>
      <c r="AN13" s="114">
        <v>1</v>
      </c>
      <c r="AO13" s="100">
        <v>6</v>
      </c>
      <c r="AP13" s="115">
        <f t="shared" si="23"/>
        <v>60</v>
      </c>
      <c r="AQ13" s="102">
        <f t="shared" si="24"/>
        <v>3</v>
      </c>
      <c r="AR13" s="116">
        <f t="shared" si="25"/>
        <v>7.2905475250998286</v>
      </c>
      <c r="AS13" s="102">
        <f t="shared" si="26"/>
        <v>16.965237391805211</v>
      </c>
      <c r="AT13" s="102">
        <f t="shared" si="27"/>
        <v>25.132741228718348</v>
      </c>
      <c r="AU13" s="90">
        <f t="shared" si="28"/>
        <v>0.67502534790831326</v>
      </c>
      <c r="AV13" s="105">
        <f t="shared" si="29"/>
        <v>5.8589200645688546</v>
      </c>
      <c r="AY13"/>
      <c r="AZ13"/>
    </row>
    <row r="14" spans="1:52" x14ac:dyDescent="0.15">
      <c r="C14" s="87">
        <v>1</v>
      </c>
      <c r="D14" s="87"/>
      <c r="E14" s="100">
        <v>7</v>
      </c>
      <c r="F14" s="89">
        <f t="shared" si="10"/>
        <v>64.285714285714292</v>
      </c>
      <c r="G14" s="101">
        <f t="shared" si="11"/>
        <v>0.90096886790241915</v>
      </c>
      <c r="H14" s="101">
        <f t="shared" si="12"/>
        <v>0.86776747823511635</v>
      </c>
      <c r="I14" s="102">
        <f t="shared" si="13"/>
        <v>2.7364101886381045</v>
      </c>
      <c r="J14" s="101">
        <f t="shared" si="14"/>
        <v>6.0743723476458147</v>
      </c>
      <c r="K14" s="90">
        <f t="shared" si="15"/>
        <v>0.9667663853085523</v>
      </c>
      <c r="L14" s="103">
        <f t="shared" si="16"/>
        <v>1.1480708070135295</v>
      </c>
      <c r="M14" s="104">
        <f t="shared" si="17"/>
        <v>1.0714806610543792</v>
      </c>
      <c r="N14" s="101">
        <f t="shared" si="18"/>
        <v>0.92979607122085406</v>
      </c>
      <c r="O14" s="87">
        <f t="shared" si="19"/>
        <v>3.1415926535897931</v>
      </c>
      <c r="P14" s="104">
        <f t="shared" si="20"/>
        <v>6.5085724985459787</v>
      </c>
      <c r="Q14" s="90">
        <f t="shared" si="21"/>
        <v>0.9653707181694996</v>
      </c>
      <c r="R14" s="105">
        <f t="shared" si="22"/>
        <v>65.334374929733741</v>
      </c>
      <c r="V14" s="47">
        <v>7</v>
      </c>
      <c r="W14" s="117">
        <f t="shared" si="0"/>
        <v>0.66992458569067881</v>
      </c>
      <c r="X14" s="91">
        <f t="shared" si="1"/>
        <v>4.6894720998347514</v>
      </c>
      <c r="Y14" s="117">
        <f t="shared" si="2"/>
        <v>10.718793371050861</v>
      </c>
      <c r="Z14" s="95">
        <f t="shared" si="3"/>
        <v>0.58618401247934382</v>
      </c>
      <c r="AA14" s="118">
        <f t="shared" si="4"/>
        <v>4.3109760392531715</v>
      </c>
      <c r="AE14" s="91">
        <f t="shared" si="8"/>
        <v>1.3000000000000003</v>
      </c>
      <c r="AF14" s="92">
        <f t="shared" si="5"/>
        <v>0.76923076923076905</v>
      </c>
      <c r="AG14" s="93">
        <v>1.3</v>
      </c>
      <c r="AH14" s="94">
        <f t="shared" si="6"/>
        <v>6.7111301644411423</v>
      </c>
      <c r="AI14" s="95">
        <f t="shared" si="7"/>
        <v>0.93623356323365359</v>
      </c>
      <c r="AJ14" s="96">
        <f t="shared" si="9"/>
        <v>34.945736835084958</v>
      </c>
      <c r="AM14" s="3"/>
      <c r="AN14" s="108">
        <v>1</v>
      </c>
      <c r="AO14" s="49">
        <v>7</v>
      </c>
      <c r="AP14" s="110">
        <f t="shared" si="23"/>
        <v>64.285714285714292</v>
      </c>
      <c r="AQ14" s="111">
        <f t="shared" si="24"/>
        <v>3.3047648709624871</v>
      </c>
      <c r="AR14" s="112">
        <f t="shared" si="25"/>
        <v>9.2874201653109072</v>
      </c>
      <c r="AS14" s="113">
        <f t="shared" si="26"/>
        <v>19.148176199139026</v>
      </c>
      <c r="AT14" s="113">
        <f t="shared" si="27"/>
        <v>28.274333882308138</v>
      </c>
      <c r="AU14" s="95">
        <f t="shared" si="28"/>
        <v>0.67722819850834592</v>
      </c>
      <c r="AV14" s="96">
        <f t="shared" si="29"/>
        <v>5.9078970553344847</v>
      </c>
      <c r="AY14"/>
      <c r="AZ14"/>
    </row>
    <row r="15" spans="1:52" x14ac:dyDescent="0.15">
      <c r="C15" s="87">
        <v>1</v>
      </c>
      <c r="D15" s="87"/>
      <c r="E15" s="100">
        <v>8</v>
      </c>
      <c r="F15" s="89">
        <f t="shared" si="10"/>
        <v>67.5</v>
      </c>
      <c r="G15" s="101">
        <f t="shared" si="11"/>
        <v>0.92387953251128674</v>
      </c>
      <c r="H15" s="101">
        <f t="shared" si="12"/>
        <v>0.76536686473017967</v>
      </c>
      <c r="I15" s="102">
        <f t="shared" si="13"/>
        <v>2.8284271247461907</v>
      </c>
      <c r="J15" s="101">
        <f t="shared" si="14"/>
        <v>6.1229349178414374</v>
      </c>
      <c r="K15" s="90">
        <f t="shared" si="15"/>
        <v>0.9744953584044328</v>
      </c>
      <c r="L15" s="103">
        <f t="shared" si="16"/>
        <v>1.1107207345395913</v>
      </c>
      <c r="M15" s="104">
        <f t="shared" si="17"/>
        <v>1.0539073652554058</v>
      </c>
      <c r="N15" s="101">
        <f t="shared" si="18"/>
        <v>0.80662577586157425</v>
      </c>
      <c r="O15" s="87">
        <f t="shared" si="19"/>
        <v>3.1415926535897931</v>
      </c>
      <c r="P15" s="104">
        <f t="shared" si="20"/>
        <v>6.453006206892594</v>
      </c>
      <c r="Q15" s="90">
        <f t="shared" si="21"/>
        <v>0.97368344392236628</v>
      </c>
      <c r="R15" s="105">
        <f t="shared" si="22"/>
        <v>86.339274905423807</v>
      </c>
      <c r="V15" s="47">
        <v>8</v>
      </c>
      <c r="W15" s="117">
        <f t="shared" si="0"/>
        <v>0.62665706865775006</v>
      </c>
      <c r="X15" s="91">
        <f t="shared" si="1"/>
        <v>5.0132565492620005</v>
      </c>
      <c r="Y15" s="117">
        <f t="shared" si="2"/>
        <v>11.279827235839502</v>
      </c>
      <c r="Z15" s="95">
        <f t="shared" si="3"/>
        <v>0.55702850547355565</v>
      </c>
      <c r="AA15" s="118">
        <f t="shared" si="4"/>
        <v>3.9351088029590207</v>
      </c>
      <c r="AE15" s="91">
        <f t="shared" si="8"/>
        <v>1.3500000000000003</v>
      </c>
      <c r="AF15" s="92">
        <f t="shared" si="5"/>
        <v>0.74074074074074059</v>
      </c>
      <c r="AG15" s="93">
        <v>1.35</v>
      </c>
      <c r="AH15" s="94">
        <f t="shared" si="6"/>
        <v>6.8414581511829047</v>
      </c>
      <c r="AI15" s="95">
        <f t="shared" si="7"/>
        <v>0.91839855895240818</v>
      </c>
      <c r="AJ15" s="96">
        <f t="shared" si="9"/>
        <v>27.049831942324186</v>
      </c>
      <c r="AM15" s="3"/>
      <c r="AN15" s="108">
        <v>1</v>
      </c>
      <c r="AO15" s="49">
        <v>8</v>
      </c>
      <c r="AP15" s="110">
        <f t="shared" si="23"/>
        <v>67.5</v>
      </c>
      <c r="AQ15" s="111">
        <f t="shared" si="24"/>
        <v>3.6131259297527532</v>
      </c>
      <c r="AR15" s="112">
        <f t="shared" si="25"/>
        <v>11.620349657986003</v>
      </c>
      <c r="AS15" s="113">
        <f t="shared" si="26"/>
        <v>21.418520408903682</v>
      </c>
      <c r="AT15" s="113">
        <f t="shared" si="27"/>
        <v>31.415926535897931</v>
      </c>
      <c r="AU15" s="95">
        <f t="shared" si="28"/>
        <v>0.68177267935833286</v>
      </c>
      <c r="AV15" s="96">
        <f t="shared" si="29"/>
        <v>6.0110456732341833</v>
      </c>
      <c r="AY15"/>
      <c r="AZ15"/>
    </row>
    <row r="16" spans="1:52" x14ac:dyDescent="0.15">
      <c r="C16" s="99">
        <v>1</v>
      </c>
      <c r="D16" s="99"/>
      <c r="E16" s="49">
        <v>9</v>
      </c>
      <c r="F16" s="119">
        <f t="shared" si="10"/>
        <v>70</v>
      </c>
      <c r="G16" s="120">
        <f t="shared" si="11"/>
        <v>0.93969262078590832</v>
      </c>
      <c r="H16" s="120">
        <f t="shared" si="12"/>
        <v>0.68404028665133765</v>
      </c>
      <c r="I16" s="111">
        <f t="shared" si="13"/>
        <v>2.8925442435894277</v>
      </c>
      <c r="J16" s="120">
        <f t="shared" si="14"/>
        <v>6.1563625798620389</v>
      </c>
      <c r="K16" s="121">
        <f t="shared" si="15"/>
        <v>0.97981553605101679</v>
      </c>
      <c r="L16" s="122">
        <f t="shared" si="16"/>
        <v>1.0861001212176153</v>
      </c>
      <c r="M16" s="123">
        <f t="shared" si="17"/>
        <v>1.0421612740922661</v>
      </c>
      <c r="N16" s="124">
        <f t="shared" si="18"/>
        <v>0.71288029666699693</v>
      </c>
      <c r="O16" s="99">
        <f t="shared" si="19"/>
        <v>3.1415926535897931</v>
      </c>
      <c r="P16" s="125">
        <f t="shared" si="20"/>
        <v>6.4159226700029723</v>
      </c>
      <c r="Q16" s="121">
        <f t="shared" si="21"/>
        <v>0.97931125893334303</v>
      </c>
      <c r="R16" s="126">
        <f t="shared" si="22"/>
        <v>110.14122615008637</v>
      </c>
      <c r="V16" s="47">
        <v>9</v>
      </c>
      <c r="W16" s="117">
        <f t="shared" si="0"/>
        <v>0.5908179503018387</v>
      </c>
      <c r="X16" s="91">
        <f t="shared" si="1"/>
        <v>5.3173615527165481</v>
      </c>
      <c r="Y16" s="117">
        <f t="shared" si="2"/>
        <v>11.816359006036773</v>
      </c>
      <c r="Z16" s="95">
        <f t="shared" si="3"/>
        <v>0.53173615527165485</v>
      </c>
      <c r="AA16" s="118">
        <f t="shared" si="4"/>
        <v>3.6455928333217864</v>
      </c>
      <c r="AE16" s="91">
        <f t="shared" si="8"/>
        <v>1.4000000000000004</v>
      </c>
      <c r="AF16" s="92">
        <f t="shared" si="5"/>
        <v>0.71428571428571408</v>
      </c>
      <c r="AG16" s="93">
        <v>1.4</v>
      </c>
      <c r="AH16" s="94">
        <f t="shared" si="6"/>
        <v>6.9828270887471531</v>
      </c>
      <c r="AI16" s="95">
        <f t="shared" si="7"/>
        <v>0.89980536927585653</v>
      </c>
      <c r="AJ16" s="96">
        <f t="shared" si="9"/>
        <v>21.809575524302591</v>
      </c>
      <c r="AN16" s="108">
        <v>1</v>
      </c>
      <c r="AO16" s="49">
        <v>9</v>
      </c>
      <c r="AP16" s="110">
        <f t="shared" si="23"/>
        <v>70</v>
      </c>
      <c r="AQ16" s="111">
        <f t="shared" si="24"/>
        <v>3.9238044001630872</v>
      </c>
      <c r="AR16" s="112">
        <f t="shared" si="25"/>
        <v>14.283510564739565</v>
      </c>
      <c r="AS16" s="113">
        <f t="shared" si="26"/>
        <v>23.746376458968214</v>
      </c>
      <c r="AT16" s="113">
        <f t="shared" si="27"/>
        <v>34.557519189487728</v>
      </c>
      <c r="AU16" s="95">
        <f t="shared" si="28"/>
        <v>0.68715512617560159</v>
      </c>
      <c r="AV16" s="96">
        <f t="shared" si="29"/>
        <v>6.137032221880121</v>
      </c>
      <c r="AY16"/>
      <c r="AZ16"/>
    </row>
    <row r="17" spans="3:52" x14ac:dyDescent="0.15">
      <c r="C17" s="99">
        <v>1</v>
      </c>
      <c r="D17" s="99"/>
      <c r="E17" s="49">
        <v>10</v>
      </c>
      <c r="F17" s="119">
        <f t="shared" si="10"/>
        <v>72</v>
      </c>
      <c r="G17" s="120">
        <f t="shared" si="11"/>
        <v>0.95105651629515353</v>
      </c>
      <c r="H17" s="120">
        <f t="shared" si="12"/>
        <v>0.6180339887498949</v>
      </c>
      <c r="I17" s="111">
        <f t="shared" si="13"/>
        <v>2.9389262614623659</v>
      </c>
      <c r="J17" s="120">
        <f t="shared" si="14"/>
        <v>6.180339887498949</v>
      </c>
      <c r="K17" s="121">
        <f t="shared" si="15"/>
        <v>0.98363164308346607</v>
      </c>
      <c r="L17" s="122">
        <f t="shared" si="16"/>
        <v>1.068959332115595</v>
      </c>
      <c r="M17" s="123">
        <f t="shared" si="17"/>
        <v>1.0339048951018632</v>
      </c>
      <c r="N17" s="124">
        <f t="shared" si="18"/>
        <v>0.63898836630784617</v>
      </c>
      <c r="O17" s="99">
        <f t="shared" si="19"/>
        <v>3.1415926535897927</v>
      </c>
      <c r="P17" s="125">
        <f t="shared" si="20"/>
        <v>6.3898836630784617</v>
      </c>
      <c r="Q17" s="121">
        <f t="shared" si="21"/>
        <v>0.98330198771608446</v>
      </c>
      <c r="R17" s="126">
        <f t="shared" si="22"/>
        <v>136.74123628406815</v>
      </c>
      <c r="V17" s="47">
        <v>10</v>
      </c>
      <c r="W17" s="117">
        <f t="shared" si="0"/>
        <v>0.56049912163979287</v>
      </c>
      <c r="X17" s="91">
        <f t="shared" si="1"/>
        <v>5.604991216397929</v>
      </c>
      <c r="Y17" s="117">
        <f t="shared" si="2"/>
        <v>12.330980676075443</v>
      </c>
      <c r="Z17" s="95">
        <f t="shared" si="3"/>
        <v>0.50954465603617527</v>
      </c>
      <c r="AA17" s="118">
        <f t="shared" si="4"/>
        <v>3.4150935319324254</v>
      </c>
      <c r="AE17" s="91">
        <f t="shared" si="8"/>
        <v>1.4500000000000004</v>
      </c>
      <c r="AF17" s="92">
        <f t="shared" si="5"/>
        <v>0.68965517241379293</v>
      </c>
      <c r="AG17" s="93">
        <v>1.45</v>
      </c>
      <c r="AH17" s="94">
        <f t="shared" si="6"/>
        <v>7.1337320543786422</v>
      </c>
      <c r="AI17" s="95">
        <f t="shared" si="7"/>
        <v>0.88077113904537596</v>
      </c>
      <c r="AJ17" s="96">
        <f t="shared" si="9"/>
        <v>18.136666229476273</v>
      </c>
      <c r="AN17" s="108">
        <v>1</v>
      </c>
      <c r="AO17" s="49">
        <v>10</v>
      </c>
      <c r="AP17" s="110">
        <f t="shared" si="23"/>
        <v>72</v>
      </c>
      <c r="AQ17" s="111">
        <f t="shared" si="24"/>
        <v>4.2360679774997898</v>
      </c>
      <c r="AR17" s="112">
        <f t="shared" si="25"/>
        <v>17.273373278030146</v>
      </c>
      <c r="AS17" s="113">
        <f t="shared" si="26"/>
        <v>26.11370222136307</v>
      </c>
      <c r="AT17" s="113">
        <f t="shared" si="27"/>
        <v>37.699111843077517</v>
      </c>
      <c r="AU17" s="95">
        <f t="shared" si="28"/>
        <v>0.69268746515995672</v>
      </c>
      <c r="AV17" s="96">
        <f t="shared" si="29"/>
        <v>6.271060130052974</v>
      </c>
      <c r="AY17"/>
      <c r="AZ17"/>
    </row>
    <row r="18" spans="3:52" x14ac:dyDescent="0.15">
      <c r="C18" s="99">
        <v>1</v>
      </c>
      <c r="D18" s="99"/>
      <c r="E18" s="49">
        <v>11</v>
      </c>
      <c r="F18" s="119">
        <f t="shared" si="10"/>
        <v>73.63636363636364</v>
      </c>
      <c r="G18" s="120">
        <f t="shared" si="11"/>
        <v>0.95949297361449737</v>
      </c>
      <c r="H18" s="120">
        <f t="shared" si="12"/>
        <v>0.56346511368285923</v>
      </c>
      <c r="I18" s="111">
        <f t="shared" si="13"/>
        <v>2.9735244960057861</v>
      </c>
      <c r="J18" s="120">
        <f t="shared" si="14"/>
        <v>6.1981162505114513</v>
      </c>
      <c r="K18" s="121">
        <f t="shared" si="15"/>
        <v>0.98646083912710181</v>
      </c>
      <c r="L18" s="122">
        <f t="shared" si="16"/>
        <v>1.056521531203044</v>
      </c>
      <c r="M18" s="123">
        <f t="shared" si="17"/>
        <v>1.0278723321517338</v>
      </c>
      <c r="N18" s="124">
        <f t="shared" si="18"/>
        <v>0.57917020048734236</v>
      </c>
      <c r="O18" s="99">
        <f t="shared" si="19"/>
        <v>3.1415926535897931</v>
      </c>
      <c r="P18" s="125">
        <f t="shared" si="20"/>
        <v>6.370872205360766</v>
      </c>
      <c r="Q18" s="121">
        <f t="shared" si="21"/>
        <v>0.98623628047233536</v>
      </c>
      <c r="R18" s="126">
        <f t="shared" si="22"/>
        <v>166.13985908360451</v>
      </c>
      <c r="V18" s="47">
        <v>11</v>
      </c>
      <c r="W18" s="117">
        <f t="shared" si="0"/>
        <v>0.53441494378855714</v>
      </c>
      <c r="X18" s="91">
        <f t="shared" si="1"/>
        <v>5.8785643816741286</v>
      </c>
      <c r="Y18" s="117">
        <f t="shared" si="2"/>
        <v>12.825958650925372</v>
      </c>
      <c r="Z18" s="95">
        <f t="shared" si="3"/>
        <v>0.48988036513951061</v>
      </c>
      <c r="AA18" s="118">
        <f t="shared" si="4"/>
        <v>3.2267435903670907</v>
      </c>
      <c r="AE18" s="91">
        <f t="shared" si="8"/>
        <v>1.5000000000000004</v>
      </c>
      <c r="AF18" s="92">
        <f t="shared" si="5"/>
        <v>0.66666666666666652</v>
      </c>
      <c r="AG18" s="93">
        <v>1.5</v>
      </c>
      <c r="AH18" s="94">
        <f t="shared" si="6"/>
        <v>7.2928870479913028</v>
      </c>
      <c r="AI18" s="95">
        <f t="shared" si="7"/>
        <v>0.86154979034128587</v>
      </c>
      <c r="AJ18" s="96">
        <f t="shared" si="9"/>
        <v>15.451265268958288</v>
      </c>
      <c r="AN18" s="108">
        <v>1</v>
      </c>
      <c r="AO18" s="49">
        <v>11</v>
      </c>
      <c r="AP18" s="110">
        <f t="shared" si="23"/>
        <v>73.63636363636364</v>
      </c>
      <c r="AQ18" s="111">
        <f t="shared" si="24"/>
        <v>4.5494655328842244</v>
      </c>
      <c r="AR18" s="112">
        <f t="shared" si="25"/>
        <v>20.587675472830302</v>
      </c>
      <c r="AS18" s="113">
        <f t="shared" si="26"/>
        <v>28.509101175227908</v>
      </c>
      <c r="AT18" s="113">
        <f t="shared" si="27"/>
        <v>40.840704496667307</v>
      </c>
      <c r="AU18" s="95">
        <f t="shared" si="28"/>
        <v>0.69805605771453616</v>
      </c>
      <c r="AV18" s="96">
        <f t="shared" si="29"/>
        <v>6.4057518626675192</v>
      </c>
      <c r="AY18"/>
      <c r="AZ18"/>
    </row>
    <row r="19" spans="3:52" x14ac:dyDescent="0.15">
      <c r="C19" s="99">
        <v>1</v>
      </c>
      <c r="D19" s="99"/>
      <c r="E19" s="49">
        <v>12</v>
      </c>
      <c r="F19" s="119">
        <f t="shared" si="10"/>
        <v>75</v>
      </c>
      <c r="G19" s="120">
        <f t="shared" si="11"/>
        <v>0.96592582628906831</v>
      </c>
      <c r="H19" s="120">
        <f t="shared" si="12"/>
        <v>0.51763809020504148</v>
      </c>
      <c r="I19" s="111">
        <f t="shared" si="13"/>
        <v>2.9999999999999996</v>
      </c>
      <c r="J19" s="120">
        <f t="shared" si="14"/>
        <v>6.2116570824604977</v>
      </c>
      <c r="K19" s="121">
        <f t="shared" si="15"/>
        <v>0.98861592946536914</v>
      </c>
      <c r="L19" s="122">
        <f t="shared" si="16"/>
        <v>1.0471975511965979</v>
      </c>
      <c r="M19" s="123">
        <f t="shared" si="17"/>
        <v>1.0233267079464885</v>
      </c>
      <c r="N19" s="124">
        <f t="shared" si="18"/>
        <v>0.52971288275723261</v>
      </c>
      <c r="O19" s="99">
        <f t="shared" si="19"/>
        <v>3.1415926535897936</v>
      </c>
      <c r="P19" s="125">
        <f t="shared" si="20"/>
        <v>6.3565545930867913</v>
      </c>
      <c r="Q19" s="121">
        <f t="shared" si="21"/>
        <v>0.98845769593688393</v>
      </c>
      <c r="R19" s="126">
        <f t="shared" si="22"/>
        <v>198.33742030798967</v>
      </c>
      <c r="V19" s="47">
        <v>12</v>
      </c>
      <c r="W19" s="117">
        <f t="shared" si="0"/>
        <v>0.51166335397324425</v>
      </c>
      <c r="X19" s="91">
        <f t="shared" si="1"/>
        <v>6.139960247678931</v>
      </c>
      <c r="Y19" s="117">
        <f t="shared" si="2"/>
        <v>13.30324720330435</v>
      </c>
      <c r="Z19" s="95">
        <f t="shared" si="3"/>
        <v>0.47230463443684084</v>
      </c>
      <c r="AA19" s="118">
        <f t="shared" si="4"/>
        <v>3.0695769376661706</v>
      </c>
      <c r="AE19" s="91">
        <f t="shared" si="8"/>
        <v>1.5500000000000005</v>
      </c>
      <c r="AF19" s="92">
        <f t="shared" si="5"/>
        <v>0.64516129032258041</v>
      </c>
      <c r="AG19" s="93">
        <v>1.55</v>
      </c>
      <c r="AH19" s="94">
        <f t="shared" si="6"/>
        <v>7.4591930549889875</v>
      </c>
      <c r="AI19" s="95">
        <f t="shared" si="7"/>
        <v>0.8423411568597432</v>
      </c>
      <c r="AJ19" s="96">
        <f t="shared" si="9"/>
        <v>13.420660835225089</v>
      </c>
      <c r="AN19" s="108">
        <v>1</v>
      </c>
      <c r="AO19" s="49">
        <v>12</v>
      </c>
      <c r="AP19" s="110">
        <f t="shared" si="23"/>
        <v>75</v>
      </c>
      <c r="AQ19" s="111">
        <f t="shared" si="24"/>
        <v>4.8637033051562719</v>
      </c>
      <c r="AR19" s="112">
        <f t="shared" si="25"/>
        <v>24.224900560007296</v>
      </c>
      <c r="AS19" s="113">
        <f t="shared" si="26"/>
        <v>30.92508271180532</v>
      </c>
      <c r="AT19" s="113">
        <f t="shared" si="27"/>
        <v>43.982297150257097</v>
      </c>
      <c r="AU19" s="95">
        <f t="shared" si="28"/>
        <v>0.70312568272993325</v>
      </c>
      <c r="AV19" s="96">
        <f t="shared" si="29"/>
        <v>6.5373560848829193</v>
      </c>
      <c r="AY19"/>
      <c r="AZ19"/>
    </row>
    <row r="20" spans="3:52" x14ac:dyDescent="0.15">
      <c r="C20" s="99">
        <v>1</v>
      </c>
      <c r="D20" s="99"/>
      <c r="E20" s="49">
        <v>13</v>
      </c>
      <c r="F20" s="119">
        <f t="shared" si="10"/>
        <v>76.15384615384616</v>
      </c>
      <c r="G20" s="120">
        <f t="shared" si="11"/>
        <v>0.97094181742605201</v>
      </c>
      <c r="H20" s="120">
        <f t="shared" si="12"/>
        <v>0.47863132857511526</v>
      </c>
      <c r="I20" s="111">
        <f t="shared" si="13"/>
        <v>3.020700618284494</v>
      </c>
      <c r="J20" s="120">
        <f t="shared" si="14"/>
        <v>6.2222072714764982</v>
      </c>
      <c r="K20" s="121">
        <f t="shared" si="15"/>
        <v>0.99029504419781944</v>
      </c>
      <c r="L20" s="122">
        <f t="shared" si="16"/>
        <v>1.0400211906382022</v>
      </c>
      <c r="M20" s="123">
        <f t="shared" si="17"/>
        <v>1.0198142922307973</v>
      </c>
      <c r="N20" s="124">
        <f t="shared" si="18"/>
        <v>0.48811506959031736</v>
      </c>
      <c r="O20" s="99">
        <f t="shared" si="19"/>
        <v>3.1415926535897922</v>
      </c>
      <c r="P20" s="125">
        <f t="shared" si="20"/>
        <v>6.3454959046741255</v>
      </c>
      <c r="Q20" s="121">
        <f t="shared" si="21"/>
        <v>0.99018034233563357</v>
      </c>
      <c r="R20" s="126">
        <f t="shared" si="22"/>
        <v>233.33412211075404</v>
      </c>
      <c r="V20" s="47">
        <v>13</v>
      </c>
      <c r="W20" s="117">
        <f t="shared" si="0"/>
        <v>0.49159024944872637</v>
      </c>
      <c r="X20" s="91">
        <f t="shared" si="1"/>
        <v>6.3906732428334427</v>
      </c>
      <c r="Y20" s="117">
        <f t="shared" si="2"/>
        <v>13.764526984564338</v>
      </c>
      <c r="Z20" s="95">
        <f t="shared" si="3"/>
        <v>0.45647666020238881</v>
      </c>
      <c r="AA20" s="118">
        <f t="shared" si="4"/>
        <v>2.9361554446206259</v>
      </c>
      <c r="AE20" s="91">
        <f t="shared" si="8"/>
        <v>1.6000000000000005</v>
      </c>
      <c r="AF20" s="92">
        <f t="shared" si="5"/>
        <v>0.62499999999999978</v>
      </c>
      <c r="AG20" s="93">
        <v>1.6</v>
      </c>
      <c r="AH20" s="94">
        <f t="shared" si="6"/>
        <v>7.6317103569205607</v>
      </c>
      <c r="AI20" s="95">
        <f t="shared" si="7"/>
        <v>0.82329976025385843</v>
      </c>
      <c r="AJ20" s="96">
        <f t="shared" si="9"/>
        <v>11.842446520378095</v>
      </c>
      <c r="AN20" s="108">
        <v>1</v>
      </c>
      <c r="AO20" s="49">
        <v>13</v>
      </c>
      <c r="AP20" s="110">
        <f t="shared" si="23"/>
        <v>76.15384615384616</v>
      </c>
      <c r="AQ20" s="111">
        <f t="shared" si="24"/>
        <v>5.1785814688603775</v>
      </c>
      <c r="AR20" s="112">
        <f t="shared" si="25"/>
        <v>28.183993956795707</v>
      </c>
      <c r="AS20" s="113">
        <f t="shared" si="26"/>
        <v>33.356550828661334</v>
      </c>
      <c r="AT20" s="113">
        <f t="shared" si="27"/>
        <v>47.123889803846893</v>
      </c>
      <c r="AU20" s="95">
        <f t="shared" si="28"/>
        <v>0.70784799318366787</v>
      </c>
      <c r="AV20" s="96">
        <f t="shared" si="29"/>
        <v>6.6640012942464404</v>
      </c>
      <c r="AY20"/>
      <c r="AZ20"/>
    </row>
    <row r="21" spans="3:52" x14ac:dyDescent="0.15">
      <c r="C21" s="99">
        <v>1</v>
      </c>
      <c r="D21" s="99"/>
      <c r="E21" s="49">
        <v>14</v>
      </c>
      <c r="F21" s="119">
        <f t="shared" si="10"/>
        <v>77.142857142857139</v>
      </c>
      <c r="G21" s="120">
        <f t="shared" si="11"/>
        <v>0.97492791218182362</v>
      </c>
      <c r="H21" s="120">
        <f t="shared" si="12"/>
        <v>0.4450418679126289</v>
      </c>
      <c r="I21" s="111">
        <f t="shared" si="13"/>
        <v>3.0371861738229078</v>
      </c>
      <c r="J21" s="120">
        <f t="shared" si="14"/>
        <v>6.230586150776805</v>
      </c>
      <c r="K21" s="121">
        <f t="shared" si="15"/>
        <v>0.99162858425603362</v>
      </c>
      <c r="L21" s="122">
        <f t="shared" si="16"/>
        <v>1.0343760552667962</v>
      </c>
      <c r="M21" s="123">
        <f t="shared" si="17"/>
        <v>1.0170427991322668</v>
      </c>
      <c r="N21" s="124">
        <f t="shared" si="18"/>
        <v>0.45262662707291262</v>
      </c>
      <c r="O21" s="99">
        <f t="shared" si="19"/>
        <v>3.1415926535897936</v>
      </c>
      <c r="P21" s="125">
        <f t="shared" si="20"/>
        <v>6.3367727790207766</v>
      </c>
      <c r="Q21" s="121">
        <f t="shared" si="21"/>
        <v>0.99154341275757862</v>
      </c>
      <c r="R21" s="126">
        <f t="shared" si="22"/>
        <v>271.13009549130959</v>
      </c>
      <c r="V21" s="47">
        <v>14</v>
      </c>
      <c r="W21" s="117">
        <f t="shared" si="0"/>
        <v>0.47370821742546732</v>
      </c>
      <c r="X21" s="91">
        <f t="shared" si="1"/>
        <v>6.6319150439565426</v>
      </c>
      <c r="Y21" s="117">
        <f t="shared" si="2"/>
        <v>14.21124652276402</v>
      </c>
      <c r="Z21" s="95">
        <f t="shared" si="3"/>
        <v>0.44212766959710276</v>
      </c>
      <c r="AA21" s="118">
        <f t="shared" si="4"/>
        <v>2.8212540481805775</v>
      </c>
      <c r="AE21" s="91">
        <f t="shared" si="8"/>
        <v>1.6500000000000006</v>
      </c>
      <c r="AF21" s="92">
        <f t="shared" si="5"/>
        <v>0.60606060606060586</v>
      </c>
      <c r="AG21" s="93">
        <v>1.65</v>
      </c>
      <c r="AH21" s="94">
        <f t="shared" si="6"/>
        <v>7.8096346940636492</v>
      </c>
      <c r="AI21" s="95">
        <f t="shared" si="7"/>
        <v>0.80454279275772456</v>
      </c>
      <c r="AJ21" s="96">
        <f t="shared" si="9"/>
        <v>10.587517065766489</v>
      </c>
      <c r="AN21" s="108">
        <v>1</v>
      </c>
      <c r="AO21" s="49">
        <v>14</v>
      </c>
      <c r="AP21" s="110">
        <f t="shared" si="23"/>
        <v>77.142857142857139</v>
      </c>
      <c r="AQ21" s="111">
        <f t="shared" si="24"/>
        <v>5.4939592074349308</v>
      </c>
      <c r="AR21" s="112">
        <f t="shared" si="25"/>
        <v>32.46419967479504</v>
      </c>
      <c r="AS21" s="113">
        <f t="shared" si="26"/>
        <v>35.79993340710012</v>
      </c>
      <c r="AT21" s="113">
        <f t="shared" si="27"/>
        <v>50.26548245743669</v>
      </c>
      <c r="AU21" s="95">
        <f t="shared" si="28"/>
        <v>0.7122170455125828</v>
      </c>
      <c r="AV21" s="96">
        <f t="shared" si="29"/>
        <v>6.7848296056559141</v>
      </c>
      <c r="AY21"/>
      <c r="AZ21"/>
    </row>
    <row r="22" spans="3:52" x14ac:dyDescent="0.15">
      <c r="C22" s="99">
        <v>1</v>
      </c>
      <c r="D22" s="99"/>
      <c r="E22" s="49">
        <v>15</v>
      </c>
      <c r="F22" s="119">
        <f t="shared" si="10"/>
        <v>78</v>
      </c>
      <c r="G22" s="120">
        <f t="shared" si="11"/>
        <v>0.97814760073380569</v>
      </c>
      <c r="H22" s="120">
        <f t="shared" si="12"/>
        <v>0.41582338163551846</v>
      </c>
      <c r="I22" s="111">
        <f t="shared" si="13"/>
        <v>3.0505248230685003</v>
      </c>
      <c r="J22" s="120">
        <f t="shared" si="14"/>
        <v>6.2373507245327771</v>
      </c>
      <c r="K22" s="121">
        <f t="shared" si="15"/>
        <v>0.99270519960720627</v>
      </c>
      <c r="L22" s="122">
        <f t="shared" si="16"/>
        <v>1.0298531681606473</v>
      </c>
      <c r="M22" s="123">
        <f t="shared" si="17"/>
        <v>1.0148168150758281</v>
      </c>
      <c r="N22" s="124">
        <f t="shared" si="18"/>
        <v>0.42198455978541743</v>
      </c>
      <c r="O22" s="99">
        <f t="shared" si="19"/>
        <v>3.1415926535897936</v>
      </c>
      <c r="P22" s="125">
        <f t="shared" si="20"/>
        <v>6.3297683967812617</v>
      </c>
      <c r="Q22" s="121">
        <f t="shared" si="21"/>
        <v>0.99264063285074322</v>
      </c>
      <c r="R22" s="126">
        <f t="shared" si="22"/>
        <v>311.72542843867592</v>
      </c>
      <c r="V22" s="47">
        <v>15</v>
      </c>
      <c r="W22" s="117">
        <f t="shared" si="0"/>
        <v>0.45764561643188445</v>
      </c>
      <c r="X22" s="91">
        <f t="shared" si="1"/>
        <v>6.8646842464782667</v>
      </c>
      <c r="Y22" s="117">
        <f t="shared" si="2"/>
        <v>14.644659725820302</v>
      </c>
      <c r="Z22" s="95">
        <f t="shared" si="3"/>
        <v>0.42904276540489172</v>
      </c>
      <c r="AA22" s="118">
        <f t="shared" si="4"/>
        <v>2.7210927537223073</v>
      </c>
      <c r="AE22" s="91">
        <f t="shared" si="8"/>
        <v>1.7000000000000006</v>
      </c>
      <c r="AF22" s="92">
        <f t="shared" si="5"/>
        <v>0.58823529411764686</v>
      </c>
      <c r="AG22" s="93">
        <v>1.7</v>
      </c>
      <c r="AH22" s="94">
        <f t="shared" si="6"/>
        <v>7.992276865475425</v>
      </c>
      <c r="AI22" s="95">
        <f t="shared" si="7"/>
        <v>0.78615711304013081</v>
      </c>
      <c r="AJ22" s="96">
        <f t="shared" si="9"/>
        <v>9.5702341107947468</v>
      </c>
      <c r="AN22" s="108">
        <v>1</v>
      </c>
      <c r="AO22" s="49">
        <v>15</v>
      </c>
      <c r="AP22" s="110">
        <f t="shared" si="23"/>
        <v>78</v>
      </c>
      <c r="AQ22" s="111">
        <f t="shared" si="24"/>
        <v>5.809734344744129</v>
      </c>
      <c r="AR22" s="112">
        <f t="shared" si="25"/>
        <v>37.064961658122584</v>
      </c>
      <c r="AS22" s="113">
        <f t="shared" si="26"/>
        <v>38.252660493472348</v>
      </c>
      <c r="AT22" s="113">
        <f t="shared" si="27"/>
        <v>53.407075111026479</v>
      </c>
      <c r="AU22" s="95">
        <f t="shared" si="28"/>
        <v>0.71624705928849242</v>
      </c>
      <c r="AV22" s="96">
        <f t="shared" si="29"/>
        <v>6.8995424086683164</v>
      </c>
      <c r="AY22"/>
      <c r="AZ22"/>
    </row>
    <row r="23" spans="3:52" x14ac:dyDescent="0.15">
      <c r="C23" s="99">
        <v>1</v>
      </c>
      <c r="D23" s="99"/>
      <c r="E23" s="49">
        <v>16</v>
      </c>
      <c r="F23" s="119">
        <f t="shared" si="10"/>
        <v>78.75</v>
      </c>
      <c r="G23" s="120">
        <f t="shared" si="11"/>
        <v>0.98078528040323043</v>
      </c>
      <c r="H23" s="120">
        <f t="shared" si="12"/>
        <v>0.39018064403225666</v>
      </c>
      <c r="I23" s="111">
        <f t="shared" si="13"/>
        <v>3.0614674589207191</v>
      </c>
      <c r="J23" s="120">
        <f t="shared" si="14"/>
        <v>6.2428903045161066</v>
      </c>
      <c r="K23" s="121">
        <f t="shared" si="15"/>
        <v>0.99358685114420608</v>
      </c>
      <c r="L23" s="122">
        <f t="shared" si="16"/>
        <v>1.0261721529770305</v>
      </c>
      <c r="M23" s="123">
        <f t="shared" si="17"/>
        <v>1.0130015562559767</v>
      </c>
      <c r="N23" s="124">
        <f t="shared" si="18"/>
        <v>0.39525359962563528</v>
      </c>
      <c r="O23" s="99">
        <f t="shared" si="19"/>
        <v>3.141592653589794</v>
      </c>
      <c r="P23" s="125">
        <f t="shared" si="20"/>
        <v>6.3240575940101644</v>
      </c>
      <c r="Q23" s="121">
        <f t="shared" si="21"/>
        <v>0.99353701540142669</v>
      </c>
      <c r="R23" s="126">
        <f t="shared" si="22"/>
        <v>355.12018186612039</v>
      </c>
      <c r="V23" s="47">
        <v>16</v>
      </c>
      <c r="W23" s="117">
        <f t="shared" si="0"/>
        <v>0.44311346272637897</v>
      </c>
      <c r="X23" s="91">
        <f t="shared" si="1"/>
        <v>7.0898154036220635</v>
      </c>
      <c r="Y23" s="117">
        <f t="shared" si="2"/>
        <v>15.065857732696886</v>
      </c>
      <c r="Z23" s="95">
        <f t="shared" si="3"/>
        <v>0.41704796491894497</v>
      </c>
      <c r="AA23" s="118">
        <f t="shared" si="4"/>
        <v>2.6328677104543909</v>
      </c>
      <c r="AE23" s="91">
        <f t="shared" si="8"/>
        <v>1.7500000000000007</v>
      </c>
      <c r="AF23" s="92">
        <f t="shared" si="5"/>
        <v>0.57142857142857117</v>
      </c>
      <c r="AG23" s="93">
        <v>1.75</v>
      </c>
      <c r="AH23" s="94">
        <f t="shared" si="6"/>
        <v>8.1790453533451934</v>
      </c>
      <c r="AI23" s="95">
        <f t="shared" si="7"/>
        <v>0.76820521659166385</v>
      </c>
      <c r="AJ23" s="96">
        <f t="shared" si="9"/>
        <v>8.7318896655355509</v>
      </c>
      <c r="AN23" s="108">
        <v>1</v>
      </c>
      <c r="AO23" s="49">
        <v>16</v>
      </c>
      <c r="AP23" s="110">
        <f t="shared" si="23"/>
        <v>78.75</v>
      </c>
      <c r="AQ23" s="111">
        <f t="shared" si="24"/>
        <v>6.1258308954830127</v>
      </c>
      <c r="AR23" s="112">
        <f t="shared" si="25"/>
        <v>41.985861804651059</v>
      </c>
      <c r="AS23" s="113">
        <f t="shared" si="26"/>
        <v>40.712840551880618</v>
      </c>
      <c r="AT23" s="113">
        <f t="shared" si="27"/>
        <v>56.548667764616276</v>
      </c>
      <c r="AU23" s="95">
        <f t="shared" si="28"/>
        <v>0.71996109123821872</v>
      </c>
      <c r="AV23" s="96">
        <f t="shared" si="29"/>
        <v>7.0081517828097528</v>
      </c>
      <c r="AY23"/>
      <c r="AZ23"/>
    </row>
    <row r="24" spans="3:52" x14ac:dyDescent="0.15">
      <c r="C24" s="99">
        <v>1</v>
      </c>
      <c r="D24" s="99"/>
      <c r="E24" s="49">
        <v>17</v>
      </c>
      <c r="F24" s="119">
        <f t="shared" si="10"/>
        <v>79.411764705882348</v>
      </c>
      <c r="G24" s="120">
        <f t="shared" si="11"/>
        <v>0.98297309968390179</v>
      </c>
      <c r="H24" s="120">
        <f t="shared" si="12"/>
        <v>0.36749903563314107</v>
      </c>
      <c r="I24" s="111">
        <f t="shared" si="13"/>
        <v>3.0705541625908035</v>
      </c>
      <c r="J24" s="120">
        <f t="shared" si="14"/>
        <v>6.2474836057633985</v>
      </c>
      <c r="K24" s="121">
        <f t="shared" si="15"/>
        <v>0.99431789774282275</v>
      </c>
      <c r="L24" s="122">
        <f t="shared" si="16"/>
        <v>1.0231353974681399</v>
      </c>
      <c r="M24" s="123">
        <f t="shared" si="17"/>
        <v>1.0115015558406917</v>
      </c>
      <c r="N24" s="124">
        <f t="shared" si="18"/>
        <v>0.37172584631287597</v>
      </c>
      <c r="O24" s="99">
        <f t="shared" si="19"/>
        <v>3.1415926535897931</v>
      </c>
      <c r="P24" s="125">
        <f t="shared" si="20"/>
        <v>6.3193393873188919</v>
      </c>
      <c r="Q24" s="121">
        <f t="shared" si="21"/>
        <v>0.99427881967981391</v>
      </c>
      <c r="R24" s="126">
        <f t="shared" si="22"/>
        <v>401.31439904721572</v>
      </c>
      <c r="V24" s="47">
        <v>17</v>
      </c>
      <c r="W24" s="117">
        <f t="shared" si="0"/>
        <v>0.42988320257742468</v>
      </c>
      <c r="X24" s="91">
        <f t="shared" si="1"/>
        <v>7.3080144438162193</v>
      </c>
      <c r="Y24" s="117">
        <f t="shared" si="2"/>
        <v>15.475795292787287</v>
      </c>
      <c r="Z24" s="95">
        <f t="shared" si="3"/>
        <v>0.40600080243423442</v>
      </c>
      <c r="AA24" s="118">
        <f t="shared" si="4"/>
        <v>2.5544538804657577</v>
      </c>
      <c r="AE24" s="91">
        <f t="shared" si="8"/>
        <v>1.8000000000000007</v>
      </c>
      <c r="AF24" s="92">
        <f t="shared" si="5"/>
        <v>0.55555555555555536</v>
      </c>
      <c r="AG24" s="93">
        <v>1.8</v>
      </c>
      <c r="AH24" s="94">
        <f t="shared" si="6"/>
        <v>8.3694315765643967</v>
      </c>
      <c r="AI24" s="95">
        <f t="shared" si="7"/>
        <v>0.75073023176070908</v>
      </c>
      <c r="AJ24" s="96">
        <f t="shared" si="9"/>
        <v>8.031090289086972</v>
      </c>
      <c r="AN24" s="108">
        <v>1</v>
      </c>
      <c r="AO24" s="49">
        <v>17</v>
      </c>
      <c r="AP24" s="110">
        <f t="shared" si="23"/>
        <v>79.411764705882348</v>
      </c>
      <c r="AQ24" s="111">
        <f t="shared" si="24"/>
        <v>6.4421911517518016</v>
      </c>
      <c r="AR24" s="112">
        <f t="shared" si="25"/>
        <v>47.226579691486187</v>
      </c>
      <c r="AS24" s="113">
        <f t="shared" si="26"/>
        <v>43.179053198118609</v>
      </c>
      <c r="AT24" s="113">
        <f t="shared" si="27"/>
        <v>59.690260418206073</v>
      </c>
      <c r="AU24" s="95">
        <f t="shared" si="28"/>
        <v>0.72338523731668303</v>
      </c>
      <c r="AV24" s="96">
        <f t="shared" si="29"/>
        <v>7.1108401549487796</v>
      </c>
      <c r="AY24"/>
      <c r="AZ24"/>
    </row>
    <row r="25" spans="3:52" x14ac:dyDescent="0.15">
      <c r="C25" s="99">
        <v>1</v>
      </c>
      <c r="D25" s="99"/>
      <c r="E25" s="49">
        <v>18</v>
      </c>
      <c r="F25" s="119">
        <f t="shared" si="10"/>
        <v>80</v>
      </c>
      <c r="G25" s="120">
        <f t="shared" si="11"/>
        <v>0.98480775301220802</v>
      </c>
      <c r="H25" s="120">
        <f t="shared" si="12"/>
        <v>0.34729635533386083</v>
      </c>
      <c r="I25" s="111">
        <f t="shared" si="13"/>
        <v>3.0781812899310195</v>
      </c>
      <c r="J25" s="120">
        <f t="shared" si="14"/>
        <v>6.2513343960094954</v>
      </c>
      <c r="K25" s="121">
        <f t="shared" si="15"/>
        <v>0.99493077004529917</v>
      </c>
      <c r="L25" s="122">
        <f t="shared" si="16"/>
        <v>1.0206002693428737</v>
      </c>
      <c r="M25" s="123">
        <f t="shared" si="17"/>
        <v>1.010247627734346</v>
      </c>
      <c r="N25" s="124">
        <f t="shared" si="18"/>
        <v>0.35085531909681739</v>
      </c>
      <c r="O25" s="99">
        <f t="shared" si="19"/>
        <v>3.1415926535897931</v>
      </c>
      <c r="P25" s="125">
        <f t="shared" si="20"/>
        <v>6.3153957437427133</v>
      </c>
      <c r="Q25" s="121">
        <f t="shared" si="21"/>
        <v>0.99489969625497476</v>
      </c>
      <c r="R25" s="126">
        <f t="shared" si="22"/>
        <v>450.30811141979376</v>
      </c>
      <c r="V25" s="47">
        <v>18</v>
      </c>
      <c r="W25" s="117">
        <f t="shared" si="0"/>
        <v>0.41777137910516676</v>
      </c>
      <c r="X25" s="91">
        <f t="shared" si="1"/>
        <v>7.5198848238930021</v>
      </c>
      <c r="Y25" s="117">
        <f t="shared" si="2"/>
        <v>15.875312405996338</v>
      </c>
      <c r="Z25" s="95">
        <f t="shared" si="3"/>
        <v>0.39578341178384213</v>
      </c>
      <c r="AA25" s="118">
        <f t="shared" si="4"/>
        <v>2.4842102845689258</v>
      </c>
      <c r="AE25" s="91">
        <f t="shared" si="8"/>
        <v>1.8500000000000008</v>
      </c>
      <c r="AF25" s="92">
        <f t="shared" si="5"/>
        <v>0.54054054054054035</v>
      </c>
      <c r="AG25" s="93">
        <v>1.85</v>
      </c>
      <c r="AH25" s="94">
        <f t="shared" si="6"/>
        <v>8.5629974080141995</v>
      </c>
      <c r="AI25" s="95">
        <f t="shared" si="7"/>
        <v>0.73376003842989457</v>
      </c>
      <c r="AJ25" s="96">
        <f t="shared" si="9"/>
        <v>7.4379335569939959</v>
      </c>
      <c r="AN25" s="108">
        <v>1</v>
      </c>
      <c r="AO25" s="49">
        <v>18</v>
      </c>
      <c r="AP25" s="110">
        <f t="shared" si="23"/>
        <v>80</v>
      </c>
      <c r="AQ25" s="111">
        <f t="shared" si="24"/>
        <v>6.7587704831436319</v>
      </c>
      <c r="AR25" s="112">
        <f t="shared" si="25"/>
        <v>52.786865628553691</v>
      </c>
      <c r="AS25" s="113">
        <f t="shared" si="26"/>
        <v>45.650212763021642</v>
      </c>
      <c r="AT25" s="113">
        <f t="shared" si="27"/>
        <v>62.831853071795862</v>
      </c>
      <c r="AU25" s="95">
        <f t="shared" si="28"/>
        <v>0.72654570144316244</v>
      </c>
      <c r="AV25" s="96">
        <f t="shared" si="29"/>
        <v>7.2078793007015625</v>
      </c>
      <c r="AY25"/>
      <c r="AZ25"/>
    </row>
    <row r="26" spans="3:52" x14ac:dyDescent="0.15">
      <c r="C26" s="99">
        <v>1</v>
      </c>
      <c r="D26" s="99"/>
      <c r="E26" s="49">
        <v>19</v>
      </c>
      <c r="F26" s="119">
        <f t="shared" si="10"/>
        <v>80.526315789473685</v>
      </c>
      <c r="G26" s="120">
        <f t="shared" si="11"/>
        <v>0.98636130340272232</v>
      </c>
      <c r="H26" s="120">
        <f t="shared" si="12"/>
        <v>0.32918918056146795</v>
      </c>
      <c r="I26" s="111">
        <f t="shared" si="13"/>
        <v>3.0846449574444943</v>
      </c>
      <c r="J26" s="120">
        <f t="shared" si="14"/>
        <v>6.2545944306678916</v>
      </c>
      <c r="K26" s="121">
        <f t="shared" si="15"/>
        <v>0.99544962067583387</v>
      </c>
      <c r="L26" s="122">
        <f t="shared" si="16"/>
        <v>1.0184616696348996</v>
      </c>
      <c r="M26" s="123">
        <f t="shared" si="17"/>
        <v>1.0091886194537172</v>
      </c>
      <c r="N26" s="124">
        <f t="shared" si="18"/>
        <v>0.3322139746699283</v>
      </c>
      <c r="O26" s="99">
        <f t="shared" si="19"/>
        <v>3.141592653589794</v>
      </c>
      <c r="P26" s="125">
        <f t="shared" si="20"/>
        <v>6.3120655187286374</v>
      </c>
      <c r="Q26" s="121">
        <f t="shared" si="21"/>
        <v>0.9954246020635622</v>
      </c>
      <c r="R26" s="126">
        <f t="shared" si="22"/>
        <v>502.10134227454034</v>
      </c>
      <c r="V26" s="47">
        <v>19</v>
      </c>
      <c r="W26" s="117">
        <f t="shared" si="0"/>
        <v>0.40662880095719223</v>
      </c>
      <c r="X26" s="91">
        <f t="shared" si="1"/>
        <v>7.7259472181866524</v>
      </c>
      <c r="Y26" s="117">
        <f t="shared" si="2"/>
        <v>16.265152038287688</v>
      </c>
      <c r="Z26" s="95">
        <f t="shared" si="3"/>
        <v>0.38629736090933264</v>
      </c>
      <c r="AA26" s="118">
        <f t="shared" si="4"/>
        <v>2.4208487825211975</v>
      </c>
      <c r="AE26" s="91">
        <f t="shared" si="8"/>
        <v>1.9000000000000008</v>
      </c>
      <c r="AF26" s="92">
        <f t="shared" si="5"/>
        <v>0.52631578947368396</v>
      </c>
      <c r="AG26" s="93">
        <v>1.9</v>
      </c>
      <c r="AH26" s="94">
        <f t="shared" si="6"/>
        <v>8.7593646260339533</v>
      </c>
      <c r="AI26" s="95">
        <f t="shared" si="7"/>
        <v>0.71731062416389824</v>
      </c>
      <c r="AJ26" s="96">
        <f t="shared" si="9"/>
        <v>6.9303557658290229</v>
      </c>
      <c r="AN26" s="108">
        <v>1</v>
      </c>
      <c r="AO26" s="49">
        <v>19</v>
      </c>
      <c r="AP26" s="110">
        <f t="shared" si="23"/>
        <v>80.526315789473685</v>
      </c>
      <c r="AQ26" s="111">
        <f t="shared" si="24"/>
        <v>7.0755338209742575</v>
      </c>
      <c r="AR26" s="112">
        <f t="shared" si="25"/>
        <v>58.666522164535941</v>
      </c>
      <c r="AS26" s="113">
        <f t="shared" si="26"/>
        <v>48.125476220052526</v>
      </c>
      <c r="AT26" s="113">
        <f t="shared" si="27"/>
        <v>65.973445725385645</v>
      </c>
      <c r="AU26" s="95">
        <f t="shared" si="28"/>
        <v>0.72946737419741181</v>
      </c>
      <c r="AV26" s="96">
        <f t="shared" si="29"/>
        <v>7.2995829757603525</v>
      </c>
      <c r="AY26"/>
      <c r="AZ26"/>
    </row>
    <row r="27" spans="3:52" x14ac:dyDescent="0.15">
      <c r="C27" s="99">
        <v>1</v>
      </c>
      <c r="D27" s="99"/>
      <c r="E27" s="49">
        <v>20</v>
      </c>
      <c r="F27" s="119">
        <f t="shared" si="10"/>
        <v>81</v>
      </c>
      <c r="G27" s="120">
        <f t="shared" si="11"/>
        <v>0.98768834059513777</v>
      </c>
      <c r="H27" s="120">
        <f t="shared" si="12"/>
        <v>0.31286893008046185</v>
      </c>
      <c r="I27" s="111">
        <f t="shared" si="13"/>
        <v>3.0901699437494754</v>
      </c>
      <c r="J27" s="120">
        <f t="shared" si="14"/>
        <v>6.2573786016092372</v>
      </c>
      <c r="K27" s="121">
        <f t="shared" si="15"/>
        <v>0.99589273524356181</v>
      </c>
      <c r="L27" s="122">
        <f t="shared" si="16"/>
        <v>1.0166407384630516</v>
      </c>
      <c r="M27" s="123">
        <f t="shared" si="17"/>
        <v>1.0082860400020679</v>
      </c>
      <c r="N27" s="124">
        <f t="shared" si="18"/>
        <v>0.31546137455051276</v>
      </c>
      <c r="O27" s="99">
        <f t="shared" si="19"/>
        <v>3.1415926535897936</v>
      </c>
      <c r="P27" s="125">
        <f t="shared" si="20"/>
        <v>6.3092274910102555</v>
      </c>
      <c r="Q27" s="121">
        <f t="shared" si="21"/>
        <v>0.99587236569488491</v>
      </c>
      <c r="R27" s="126">
        <f t="shared" si="22"/>
        <v>556.69410916720437</v>
      </c>
      <c r="V27" s="47">
        <v>20</v>
      </c>
      <c r="W27" s="117">
        <f t="shared" si="0"/>
        <v>0.39633272976060108</v>
      </c>
      <c r="X27" s="91">
        <f t="shared" si="1"/>
        <v>7.9266545952120211</v>
      </c>
      <c r="Y27" s="117">
        <f t="shared" si="2"/>
        <v>16.645974649945245</v>
      </c>
      <c r="Z27" s="95">
        <f t="shared" si="3"/>
        <v>0.37745974262914395</v>
      </c>
      <c r="AA27" s="118">
        <f t="shared" si="4"/>
        <v>2.3633434434534895</v>
      </c>
      <c r="AE27" s="91">
        <f t="shared" si="8"/>
        <v>1.9500000000000008</v>
      </c>
      <c r="AF27" s="92">
        <f t="shared" si="5"/>
        <v>0.51282051282051255</v>
      </c>
      <c r="AG27" s="93">
        <v>1.95</v>
      </c>
      <c r="AH27" s="94">
        <f t="shared" si="6"/>
        <v>8.9582060088075437</v>
      </c>
      <c r="AI27" s="95">
        <f t="shared" si="7"/>
        <v>0.70138879380559838</v>
      </c>
      <c r="AJ27" s="96">
        <f t="shared" si="9"/>
        <v>6.4917706957225159</v>
      </c>
      <c r="AM27" s="48"/>
      <c r="AN27" s="108">
        <v>1</v>
      </c>
      <c r="AO27" s="49">
        <v>20</v>
      </c>
      <c r="AP27" s="110">
        <f t="shared" si="23"/>
        <v>81</v>
      </c>
      <c r="AQ27" s="111">
        <f t="shared" si="24"/>
        <v>7.3924532214996601</v>
      </c>
      <c r="AR27" s="112">
        <f t="shared" si="25"/>
        <v>64.86539110622482</v>
      </c>
      <c r="AS27" s="113">
        <f t="shared" si="26"/>
        <v>50.604179651107039</v>
      </c>
      <c r="AT27" s="113">
        <f t="shared" si="27"/>
        <v>69.115038378975456</v>
      </c>
      <c r="AU27" s="95">
        <f t="shared" si="28"/>
        <v>0.73217321205308983</v>
      </c>
      <c r="AV27" s="96">
        <f t="shared" si="29"/>
        <v>7.3862791118365934</v>
      </c>
      <c r="AY27"/>
      <c r="AZ27"/>
    </row>
    <row r="28" spans="3:52" x14ac:dyDescent="0.15">
      <c r="C28" s="99">
        <v>1</v>
      </c>
      <c r="D28" s="99"/>
      <c r="E28" s="49">
        <v>21</v>
      </c>
      <c r="F28" s="119">
        <f t="shared" si="10"/>
        <v>81.428571428571431</v>
      </c>
      <c r="G28" s="120">
        <f t="shared" si="11"/>
        <v>0.98883082622512852</v>
      </c>
      <c r="H28" s="120">
        <f t="shared" si="12"/>
        <v>0.29808453235234883</v>
      </c>
      <c r="I28" s="111">
        <f t="shared" si="13"/>
        <v>3.0949293313144937</v>
      </c>
      <c r="J28" s="120">
        <f t="shared" si="14"/>
        <v>6.259775179399325</v>
      </c>
      <c r="K28" s="121">
        <f t="shared" si="15"/>
        <v>0.99627416244535849</v>
      </c>
      <c r="L28" s="122">
        <f t="shared" si="16"/>
        <v>1.0150773466143992</v>
      </c>
      <c r="M28" s="123">
        <f t="shared" si="17"/>
        <v>1.0075104697294213</v>
      </c>
      <c r="N28" s="124">
        <f t="shared" si="18"/>
        <v>0.30032328720938983</v>
      </c>
      <c r="O28" s="99">
        <f t="shared" si="19"/>
        <v>3.1415926535897922</v>
      </c>
      <c r="P28" s="125">
        <f t="shared" si="20"/>
        <v>6.3067890313971864</v>
      </c>
      <c r="Q28" s="121">
        <f t="shared" si="21"/>
        <v>0.99625741021301117</v>
      </c>
      <c r="R28" s="126">
        <f t="shared" si="22"/>
        <v>614.08642553559457</v>
      </c>
      <c r="V28" s="47">
        <v>21</v>
      </c>
      <c r="W28" s="117">
        <f t="shared" si="0"/>
        <v>0.38678113988526192</v>
      </c>
      <c r="X28" s="91">
        <f t="shared" si="1"/>
        <v>8.1224039375904997</v>
      </c>
      <c r="Y28" s="117">
        <f t="shared" si="2"/>
        <v>17.018370154951523</v>
      </c>
      <c r="Z28" s="95">
        <f t="shared" si="3"/>
        <v>0.36920017898138635</v>
      </c>
      <c r="AA28" s="118">
        <f t="shared" si="4"/>
        <v>2.310866564979166</v>
      </c>
      <c r="AE28" s="127">
        <f t="shared" si="8"/>
        <v>2.0000000000000009</v>
      </c>
      <c r="AF28" s="128">
        <f t="shared" si="5"/>
        <v>0.49999999999999978</v>
      </c>
      <c r="AG28" s="129">
        <v>2</v>
      </c>
      <c r="AH28" s="130">
        <f t="shared" si="6"/>
        <v>9.1592378181407401</v>
      </c>
      <c r="AI28" s="95">
        <f t="shared" si="7"/>
        <v>0.68599434057003539</v>
      </c>
      <c r="AJ28" s="131">
        <f t="shared" si="9"/>
        <v>6.1095018034232549</v>
      </c>
      <c r="AN28" s="108">
        <v>1</v>
      </c>
      <c r="AO28" s="49">
        <v>21</v>
      </c>
      <c r="AP28" s="110">
        <f t="shared" si="23"/>
        <v>81.428571428571431</v>
      </c>
      <c r="AQ28" s="111">
        <f t="shared" si="24"/>
        <v>7.7095061398083962</v>
      </c>
      <c r="AR28" s="112">
        <f t="shared" si="25"/>
        <v>71.383344224753543</v>
      </c>
      <c r="AS28" s="113">
        <f t="shared" si="26"/>
        <v>53.085793516725516</v>
      </c>
      <c r="AT28" s="113">
        <f t="shared" si="27"/>
        <v>72.256631032565252</v>
      </c>
      <c r="AU28" s="95">
        <f t="shared" si="28"/>
        <v>0.73468403879500477</v>
      </c>
      <c r="AV28" s="96">
        <f t="shared" si="29"/>
        <v>7.4682936273906906</v>
      </c>
      <c r="AY28"/>
      <c r="AZ28"/>
    </row>
    <row r="29" spans="3:52" x14ac:dyDescent="0.15">
      <c r="C29" s="99">
        <v>1</v>
      </c>
      <c r="D29" s="99"/>
      <c r="E29" s="49">
        <v>22</v>
      </c>
      <c r="F29" s="119">
        <f t="shared" si="10"/>
        <v>81.818181818181813</v>
      </c>
      <c r="G29" s="120">
        <f t="shared" si="11"/>
        <v>0.98982144188093268</v>
      </c>
      <c r="H29" s="120">
        <f t="shared" si="12"/>
        <v>0.28462967654657068</v>
      </c>
      <c r="I29" s="111">
        <f t="shared" si="13"/>
        <v>3.0990581252557305</v>
      </c>
      <c r="J29" s="120">
        <f t="shared" si="14"/>
        <v>6.2618528840245551</v>
      </c>
      <c r="K29" s="121">
        <f t="shared" si="15"/>
        <v>0.99660483940674882</v>
      </c>
      <c r="L29" s="122">
        <f t="shared" si="16"/>
        <v>1.0137249856617494</v>
      </c>
      <c r="M29" s="123">
        <f t="shared" si="17"/>
        <v>1.0068391061444473</v>
      </c>
      <c r="N29" s="124">
        <f t="shared" si="18"/>
        <v>0.28657628911633237</v>
      </c>
      <c r="O29" s="99">
        <f t="shared" si="19"/>
        <v>3.1415926535897944</v>
      </c>
      <c r="P29" s="125">
        <f t="shared" si="20"/>
        <v>6.3046783605593122</v>
      </c>
      <c r="Q29" s="121">
        <f t="shared" si="21"/>
        <v>0.99659093578600588</v>
      </c>
      <c r="R29" s="126">
        <f t="shared" si="22"/>
        <v>674.27830180756757</v>
      </c>
      <c r="V29" s="47">
        <v>22</v>
      </c>
      <c r="W29" s="117">
        <f t="shared" si="0"/>
        <v>0.37788843072031636</v>
      </c>
      <c r="X29" s="91">
        <f t="shared" si="1"/>
        <v>8.3135454758469596</v>
      </c>
      <c r="Y29" s="117">
        <f t="shared" si="2"/>
        <v>17.382867813134553</v>
      </c>
      <c r="Z29" s="95">
        <f t="shared" si="3"/>
        <v>0.36145849894986781</v>
      </c>
      <c r="AA29" s="118">
        <f t="shared" si="4"/>
        <v>2.2627426161860305</v>
      </c>
      <c r="AE29" s="91">
        <f t="shared" si="8"/>
        <v>2.0500000000000007</v>
      </c>
      <c r="AF29" s="92">
        <f t="shared" si="5"/>
        <v>0.48780487804878031</v>
      </c>
      <c r="AG29" s="93">
        <v>2.0499999999999998</v>
      </c>
      <c r="AH29" s="94">
        <f t="shared" si="6"/>
        <v>9.3622134545201483</v>
      </c>
      <c r="AI29" s="95">
        <f t="shared" si="7"/>
        <v>0.67112177453570199</v>
      </c>
      <c r="AJ29" s="96">
        <f t="shared" si="9"/>
        <v>5.7737163824580859</v>
      </c>
      <c r="AN29" s="108">
        <v>1</v>
      </c>
      <c r="AO29" s="49">
        <v>22</v>
      </c>
      <c r="AP29" s="110">
        <f t="shared" si="23"/>
        <v>81.818181818181813</v>
      </c>
      <c r="AQ29" s="111">
        <f t="shared" si="24"/>
        <v>8.0266741833322683</v>
      </c>
      <c r="AR29" s="112">
        <f t="shared" si="25"/>
        <v>78.220276482375425</v>
      </c>
      <c r="AS29" s="113">
        <f t="shared" si="26"/>
        <v>55.569890589234696</v>
      </c>
      <c r="AT29" s="113">
        <f t="shared" si="27"/>
        <v>75.398223686155035</v>
      </c>
      <c r="AU29" s="95">
        <f t="shared" si="28"/>
        <v>0.73701856452937486</v>
      </c>
      <c r="AV29" s="96">
        <f t="shared" si="29"/>
        <v>7.5459412355148006</v>
      </c>
      <c r="AY29"/>
      <c r="AZ29"/>
    </row>
    <row r="30" spans="3:52" x14ac:dyDescent="0.15">
      <c r="C30" s="99">
        <v>1</v>
      </c>
      <c r="D30" s="99"/>
      <c r="E30" s="49">
        <v>23</v>
      </c>
      <c r="F30" s="119">
        <f t="shared" si="10"/>
        <v>82.173913043478265</v>
      </c>
      <c r="G30" s="120">
        <f t="shared" si="11"/>
        <v>0.99068594603633076</v>
      </c>
      <c r="H30" s="120">
        <f t="shared" si="12"/>
        <v>0.27233329819249319</v>
      </c>
      <c r="I30" s="111">
        <f t="shared" si="13"/>
        <v>3.1026628683057793</v>
      </c>
      <c r="J30" s="120">
        <f t="shared" si="14"/>
        <v>6.263665858427343</v>
      </c>
      <c r="K30" s="121">
        <f t="shared" si="15"/>
        <v>0.9968933832446516</v>
      </c>
      <c r="L30" s="122">
        <f t="shared" si="16"/>
        <v>1.0125472173215104</v>
      </c>
      <c r="M30" s="123">
        <f t="shared" si="17"/>
        <v>1.006254052077064</v>
      </c>
      <c r="N30" s="124">
        <f t="shared" si="18"/>
        <v>0.27403648482170762</v>
      </c>
      <c r="O30" s="99">
        <f t="shared" si="19"/>
        <v>3.1415926535897931</v>
      </c>
      <c r="P30" s="125">
        <f t="shared" si="20"/>
        <v>6.3028391508992749</v>
      </c>
      <c r="Q30" s="121">
        <f t="shared" si="21"/>
        <v>0.99688174753485748</v>
      </c>
      <c r="R30" s="126">
        <f t="shared" si="22"/>
        <v>737.26974617746964</v>
      </c>
      <c r="V30" s="47">
        <v>23</v>
      </c>
      <c r="W30" s="117">
        <f t="shared" si="0"/>
        <v>0.3695821761647694</v>
      </c>
      <c r="X30" s="91">
        <f t="shared" si="1"/>
        <v>8.5003900517896955</v>
      </c>
      <c r="Y30" s="117">
        <f t="shared" si="2"/>
        <v>17.73994445590893</v>
      </c>
      <c r="Z30" s="95">
        <f t="shared" si="3"/>
        <v>0.35418291882457076</v>
      </c>
      <c r="AA30" s="118">
        <f t="shared" si="4"/>
        <v>2.2184144993131878</v>
      </c>
      <c r="AE30" s="91">
        <f t="shared" si="8"/>
        <v>2.1000000000000005</v>
      </c>
      <c r="AF30" s="92">
        <f t="shared" si="5"/>
        <v>0.47619047619047605</v>
      </c>
      <c r="AG30" s="93">
        <v>2.1</v>
      </c>
      <c r="AH30" s="94">
        <f t="shared" si="6"/>
        <v>9.5669180974785082</v>
      </c>
      <c r="AI30" s="95">
        <f t="shared" si="7"/>
        <v>0.65676169098129999</v>
      </c>
      <c r="AJ30" s="96">
        <f t="shared" si="9"/>
        <v>5.4766855747711531</v>
      </c>
      <c r="AN30" s="108">
        <v>1</v>
      </c>
      <c r="AO30" s="49">
        <v>23</v>
      </c>
      <c r="AP30" s="110">
        <f t="shared" si="23"/>
        <v>82.173913043478265</v>
      </c>
      <c r="AQ30" s="111">
        <f t="shared" si="24"/>
        <v>8.3439421961039137</v>
      </c>
      <c r="AR30" s="112">
        <f t="shared" si="25"/>
        <v>85.376101016841957</v>
      </c>
      <c r="AS30" s="113">
        <f t="shared" si="26"/>
        <v>58.056122583020404</v>
      </c>
      <c r="AT30" s="113">
        <f t="shared" si="27"/>
        <v>78.539816339744831</v>
      </c>
      <c r="AU30" s="95">
        <f t="shared" si="28"/>
        <v>0.73919351086693696</v>
      </c>
      <c r="AV30" s="96">
        <f t="shared" si="29"/>
        <v>7.6195205055033357</v>
      </c>
      <c r="AY30"/>
      <c r="AZ30"/>
    </row>
    <row r="31" spans="3:52" x14ac:dyDescent="0.15">
      <c r="C31" s="99">
        <v>1</v>
      </c>
      <c r="D31" s="99"/>
      <c r="E31" s="49">
        <v>24</v>
      </c>
      <c r="F31" s="119">
        <f t="shared" si="10"/>
        <v>82.5</v>
      </c>
      <c r="G31" s="120">
        <f t="shared" si="11"/>
        <v>0.99144486137381038</v>
      </c>
      <c r="H31" s="120">
        <f t="shared" si="12"/>
        <v>0.26105238444010342</v>
      </c>
      <c r="I31" s="111">
        <f t="shared" si="13"/>
        <v>3.1058285412302524</v>
      </c>
      <c r="J31" s="120">
        <f t="shared" si="14"/>
        <v>6.2652572265624826</v>
      </c>
      <c r="K31" s="121">
        <f t="shared" si="15"/>
        <v>0.99714665734963792</v>
      </c>
      <c r="L31" s="122">
        <f t="shared" si="16"/>
        <v>1.0115151599274614</v>
      </c>
      <c r="M31" s="123">
        <f t="shared" si="17"/>
        <v>1.0057410998499869</v>
      </c>
      <c r="N31" s="124">
        <f t="shared" si="18"/>
        <v>0.26255111224525124</v>
      </c>
      <c r="O31" s="99">
        <f t="shared" si="19"/>
        <v>3.1415926535897931</v>
      </c>
      <c r="P31" s="125">
        <f t="shared" si="20"/>
        <v>6.3012266938860293</v>
      </c>
      <c r="Q31" s="121">
        <f t="shared" si="21"/>
        <v>0.99713684531871416</v>
      </c>
      <c r="R31" s="126">
        <f t="shared" si="22"/>
        <v>803.06076515514542</v>
      </c>
      <c r="V31" s="47">
        <v>24</v>
      </c>
      <c r="W31" s="117">
        <f t="shared" si="0"/>
        <v>0.36180062727913381</v>
      </c>
      <c r="X31" s="91">
        <f t="shared" si="1"/>
        <v>8.6832150546992111</v>
      </c>
      <c r="Y31" s="117">
        <f t="shared" si="2"/>
        <v>18.09003136395669</v>
      </c>
      <c r="Z31" s="95">
        <f t="shared" si="3"/>
        <v>0.34732860218796846</v>
      </c>
      <c r="AA31" s="118">
        <f t="shared" si="4"/>
        <v>2.1774184435421136</v>
      </c>
      <c r="AE31" s="91">
        <f t="shared" si="8"/>
        <v>2.1500000000000004</v>
      </c>
      <c r="AF31" s="92">
        <f t="shared" si="5"/>
        <v>0.46511627906976738</v>
      </c>
      <c r="AG31" s="93">
        <v>2.15</v>
      </c>
      <c r="AH31" s="94">
        <f t="shared" si="6"/>
        <v>9.7731641737500432</v>
      </c>
      <c r="AI31" s="95">
        <f t="shared" si="7"/>
        <v>0.64290184790466653</v>
      </c>
      <c r="AJ31" s="96">
        <f t="shared" si="9"/>
        <v>5.2122608278974134</v>
      </c>
      <c r="AN31" s="108">
        <v>1</v>
      </c>
      <c r="AO31" s="49">
        <v>24</v>
      </c>
      <c r="AP31" s="110">
        <f t="shared" si="23"/>
        <v>82.5</v>
      </c>
      <c r="AQ31" s="111">
        <f t="shared" si="24"/>
        <v>8.661297575540388</v>
      </c>
      <c r="AR31" s="112">
        <f t="shared" si="25"/>
        <v>92.850745373396336</v>
      </c>
      <c r="AS31" s="113">
        <f t="shared" si="26"/>
        <v>60.54420286639175</v>
      </c>
      <c r="AT31" s="113">
        <f t="shared" si="27"/>
        <v>81.681408993334628</v>
      </c>
      <c r="AU31" s="95">
        <f t="shared" si="28"/>
        <v>0.74122378167267267</v>
      </c>
      <c r="AV31" s="96">
        <f t="shared" si="29"/>
        <v>7.6893115177902907</v>
      </c>
      <c r="AY31"/>
      <c r="AZ31"/>
    </row>
    <row r="32" spans="3:52" x14ac:dyDescent="0.15">
      <c r="C32" s="99">
        <v>1</v>
      </c>
      <c r="D32" s="99"/>
      <c r="E32" s="49">
        <v>25</v>
      </c>
      <c r="F32" s="119">
        <f t="shared" si="10"/>
        <v>82.8</v>
      </c>
      <c r="G32" s="120">
        <f t="shared" si="11"/>
        <v>0.99211470131447776</v>
      </c>
      <c r="H32" s="120">
        <f t="shared" si="12"/>
        <v>0.25066646712860896</v>
      </c>
      <c r="I32" s="111">
        <f t="shared" si="13"/>
        <v>3.1086235895606906</v>
      </c>
      <c r="J32" s="120">
        <f t="shared" si="14"/>
        <v>6.2666616782152236</v>
      </c>
      <c r="K32" s="121">
        <f t="shared" si="15"/>
        <v>0.99737018277250522</v>
      </c>
      <c r="L32" s="122">
        <f t="shared" si="16"/>
        <v>1.0106056790342255</v>
      </c>
      <c r="M32" s="123">
        <f t="shared" si="17"/>
        <v>1.0052888535312752</v>
      </c>
      <c r="N32" s="124">
        <f t="shared" si="18"/>
        <v>0.2519922053584544</v>
      </c>
      <c r="O32" s="99">
        <f t="shared" si="19"/>
        <v>3.141592653589794</v>
      </c>
      <c r="P32" s="125">
        <f t="shared" si="20"/>
        <v>6.2998051339613603</v>
      </c>
      <c r="Q32" s="121">
        <f t="shared" si="21"/>
        <v>0.99736185065595462</v>
      </c>
      <c r="R32" s="126">
        <f t="shared" si="22"/>
        <v>871.65136396709738</v>
      </c>
      <c r="V32" s="47">
        <v>25</v>
      </c>
      <c r="W32" s="117">
        <f t="shared" si="0"/>
        <v>0.3544907701811032</v>
      </c>
      <c r="X32" s="91">
        <f t="shared" si="1"/>
        <v>8.8622692545275807</v>
      </c>
      <c r="Y32" s="117">
        <f t="shared" si="2"/>
        <v>18.433520049417368</v>
      </c>
      <c r="Z32" s="95">
        <f t="shared" si="3"/>
        <v>0.34085650978952226</v>
      </c>
      <c r="AA32" s="118">
        <f t="shared" si="4"/>
        <v>2.1393650544316096</v>
      </c>
      <c r="AE32" s="91">
        <f t="shared" si="8"/>
        <v>2.2000000000000002</v>
      </c>
      <c r="AF32" s="92">
        <f t="shared" si="5"/>
        <v>0.45454545454545453</v>
      </c>
      <c r="AG32" s="93">
        <v>2.2000000000000002</v>
      </c>
      <c r="AH32" s="94">
        <f t="shared" si="6"/>
        <v>9.9807875204622505</v>
      </c>
      <c r="AI32" s="95">
        <f t="shared" si="7"/>
        <v>0.6295280101192442</v>
      </c>
      <c r="AJ32" s="96">
        <f t="shared" si="9"/>
        <v>4.9754971270921908</v>
      </c>
      <c r="AN32" s="108">
        <v>1</v>
      </c>
      <c r="AO32" s="49">
        <v>25</v>
      </c>
      <c r="AP32" s="110">
        <f t="shared" si="23"/>
        <v>82.8</v>
      </c>
      <c r="AQ32" s="111">
        <f t="shared" si="24"/>
        <v>8.9787297555594705</v>
      </c>
      <c r="AR32" s="112">
        <f t="shared" si="25"/>
        <v>100.64414863676136</v>
      </c>
      <c r="AS32" s="113">
        <f t="shared" si="26"/>
        <v>63.033893496412595</v>
      </c>
      <c r="AT32" s="113">
        <f t="shared" si="27"/>
        <v>84.823001646924425</v>
      </c>
      <c r="AU32" s="95">
        <f t="shared" si="28"/>
        <v>0.74312264683571383</v>
      </c>
      <c r="AV32" s="96">
        <f t="shared" si="29"/>
        <v>7.7555750926581899</v>
      </c>
      <c r="AY32"/>
      <c r="AZ32"/>
    </row>
    <row r="33" spans="3:52" x14ac:dyDescent="0.15">
      <c r="C33" s="99">
        <v>1</v>
      </c>
      <c r="D33" s="99"/>
      <c r="E33" s="49">
        <v>26</v>
      </c>
      <c r="F33" s="119">
        <f t="shared" si="10"/>
        <v>83.07692307692308</v>
      </c>
      <c r="G33" s="120">
        <f t="shared" si="11"/>
        <v>0.99270887409805397</v>
      </c>
      <c r="H33" s="120">
        <f t="shared" si="12"/>
        <v>0.24107336051064601</v>
      </c>
      <c r="I33" s="111">
        <f t="shared" si="13"/>
        <v>3.1111036357382496</v>
      </c>
      <c r="J33" s="120">
        <f t="shared" si="14"/>
        <v>6.2679073732767963</v>
      </c>
      <c r="K33" s="121">
        <f t="shared" si="15"/>
        <v>0.99756844129913969</v>
      </c>
      <c r="L33" s="122">
        <f t="shared" si="16"/>
        <v>1.0098000649998626</v>
      </c>
      <c r="M33" s="123">
        <f t="shared" si="17"/>
        <v>1.0048880858084956</v>
      </c>
      <c r="N33" s="124">
        <f t="shared" si="18"/>
        <v>0.24225174778296446</v>
      </c>
      <c r="O33" s="99">
        <f t="shared" si="19"/>
        <v>3.1415926535897931</v>
      </c>
      <c r="P33" s="125">
        <f t="shared" si="20"/>
        <v>6.2985454423570761</v>
      </c>
      <c r="Q33" s="121">
        <f t="shared" si="21"/>
        <v>0.99756132025750033</v>
      </c>
      <c r="R33" s="126">
        <f t="shared" si="22"/>
        <v>943.04154684904563</v>
      </c>
      <c r="V33" s="47">
        <v>26</v>
      </c>
      <c r="W33" s="117">
        <f t="shared" si="0"/>
        <v>0.34760679895038088</v>
      </c>
      <c r="X33" s="91">
        <f t="shared" si="1"/>
        <v>9.0377767727099023</v>
      </c>
      <c r="Y33" s="117">
        <f t="shared" si="2"/>
        <v>18.770767143320565</v>
      </c>
      <c r="Z33" s="95">
        <f t="shared" si="3"/>
        <v>0.33473247306332976</v>
      </c>
      <c r="AA33" s="118">
        <f t="shared" si="4"/>
        <v>2.1039248232925263</v>
      </c>
      <c r="AE33" s="91">
        <f t="shared" si="8"/>
        <v>2.25</v>
      </c>
      <c r="AF33" s="92">
        <f t="shared" si="5"/>
        <v>0.44444444444444442</v>
      </c>
      <c r="AG33" s="93">
        <v>2.25</v>
      </c>
      <c r="AH33" s="94">
        <f t="shared" si="6"/>
        <v>10.189644131877209</v>
      </c>
      <c r="AI33" s="95">
        <f t="shared" si="7"/>
        <v>0.61662460689115872</v>
      </c>
      <c r="AJ33" s="96">
        <f t="shared" si="9"/>
        <v>4.7623776342557864</v>
      </c>
      <c r="AN33" s="108">
        <v>1</v>
      </c>
      <c r="AO33" s="49">
        <v>26</v>
      </c>
      <c r="AP33" s="110">
        <f t="shared" si="23"/>
        <v>83.07692307692308</v>
      </c>
      <c r="AQ33" s="111">
        <f t="shared" si="24"/>
        <v>9.29622981055876</v>
      </c>
      <c r="AR33" s="112">
        <f t="shared" si="25"/>
        <v>108.75625922195192</v>
      </c>
      <c r="AS33" s="113">
        <f t="shared" si="26"/>
        <v>65.524995373154866</v>
      </c>
      <c r="AT33" s="113">
        <f t="shared" si="27"/>
        <v>87.964594300514207</v>
      </c>
      <c r="AU33" s="95">
        <f t="shared" si="28"/>
        <v>0.74490192212222628</v>
      </c>
      <c r="AV33" s="96">
        <f t="shared" si="29"/>
        <v>7.8185529597514432</v>
      </c>
      <c r="AY33"/>
      <c r="AZ33"/>
    </row>
    <row r="34" spans="3:52" x14ac:dyDescent="0.15">
      <c r="C34" s="99">
        <v>1</v>
      </c>
      <c r="D34" s="99"/>
      <c r="E34" s="49">
        <v>27</v>
      </c>
      <c r="F34" s="119">
        <f t="shared" si="10"/>
        <v>83.333333333333329</v>
      </c>
      <c r="G34" s="120">
        <f t="shared" si="11"/>
        <v>0.99323835774194291</v>
      </c>
      <c r="H34" s="120">
        <f t="shared" si="12"/>
        <v>0.23218582825046105</v>
      </c>
      <c r="I34" s="111">
        <f t="shared" si="13"/>
        <v>3.1133142550229502</v>
      </c>
      <c r="J34" s="120">
        <f t="shared" si="14"/>
        <v>6.2690173627624484</v>
      </c>
      <c r="K34" s="121">
        <f t="shared" si="15"/>
        <v>0.99774510161256125</v>
      </c>
      <c r="L34" s="122">
        <f t="shared" si="16"/>
        <v>1.00908305305872</v>
      </c>
      <c r="M34" s="123">
        <f t="shared" si="17"/>
        <v>1.0045312603690937</v>
      </c>
      <c r="N34" s="124">
        <f t="shared" si="18"/>
        <v>0.23323792269227756</v>
      </c>
      <c r="O34" s="99">
        <f t="shared" si="19"/>
        <v>3.1415926535897922</v>
      </c>
      <c r="P34" s="125">
        <f t="shared" si="20"/>
        <v>6.2974239126914942</v>
      </c>
      <c r="Q34" s="121">
        <f t="shared" si="21"/>
        <v>0.99773897934944289</v>
      </c>
      <c r="R34" s="126">
        <f t="shared" si="22"/>
        <v>1017.2313172601636</v>
      </c>
      <c r="V34" s="47">
        <v>27</v>
      </c>
      <c r="W34" s="117">
        <f t="shared" si="0"/>
        <v>0.34110890264882948</v>
      </c>
      <c r="X34" s="91">
        <f t="shared" si="1"/>
        <v>9.2099403715183961</v>
      </c>
      <c r="Y34" s="117">
        <f t="shared" si="2"/>
        <v>19.10209854833445</v>
      </c>
      <c r="Z34" s="95">
        <f t="shared" si="3"/>
        <v>0.32892644183994274</v>
      </c>
      <c r="AA34" s="118">
        <f t="shared" si="4"/>
        <v>2.0708169150419082</v>
      </c>
      <c r="AE34" s="91">
        <f t="shared" si="8"/>
        <v>2.2999999999999998</v>
      </c>
      <c r="AF34" s="92">
        <f t="shared" si="5"/>
        <v>0.43478260869565222</v>
      </c>
      <c r="AG34" s="93">
        <v>2.3000000000000003</v>
      </c>
      <c r="AH34" s="94">
        <f t="shared" si="6"/>
        <v>10.399607396283264</v>
      </c>
      <c r="AI34" s="95">
        <f t="shared" si="7"/>
        <v>0.60417524121392763</v>
      </c>
      <c r="AJ34" s="96">
        <f t="shared" si="9"/>
        <v>4.5696095877415503</v>
      </c>
      <c r="AN34" s="108">
        <v>1</v>
      </c>
      <c r="AO34" s="49">
        <v>27</v>
      </c>
      <c r="AP34" s="110">
        <f t="shared" si="23"/>
        <v>83.333333333333329</v>
      </c>
      <c r="AQ34" s="111">
        <f t="shared" si="24"/>
        <v>9.6137901484778965</v>
      </c>
      <c r="AR34" s="112">
        <f t="shared" si="25"/>
        <v>117.18703315386811</v>
      </c>
      <c r="AS34" s="113">
        <f t="shared" si="26"/>
        <v>68.017340676213479</v>
      </c>
      <c r="AT34" s="113">
        <f t="shared" si="27"/>
        <v>91.10618695410399</v>
      </c>
      <c r="AU34" s="95">
        <f t="shared" si="28"/>
        <v>0.74657213686791835</v>
      </c>
      <c r="AV34" s="96">
        <f t="shared" si="29"/>
        <v>7.8784684726846752</v>
      </c>
      <c r="AY34"/>
      <c r="AZ34"/>
    </row>
    <row r="35" spans="3:52" x14ac:dyDescent="0.15">
      <c r="C35" s="99">
        <v>1</v>
      </c>
      <c r="D35" s="99"/>
      <c r="E35" s="49">
        <v>28</v>
      </c>
      <c r="F35" s="119">
        <f t="shared" si="10"/>
        <v>83.571428571428569</v>
      </c>
      <c r="G35" s="120">
        <f t="shared" si="11"/>
        <v>0.9937122098932426</v>
      </c>
      <c r="H35" s="120">
        <f t="shared" si="12"/>
        <v>0.22392895220661582</v>
      </c>
      <c r="I35" s="111">
        <f t="shared" si="13"/>
        <v>3.1152930753884029</v>
      </c>
      <c r="J35" s="120">
        <f t="shared" si="14"/>
        <v>6.2700106617852427</v>
      </c>
      <c r="K35" s="121">
        <f t="shared" si="15"/>
        <v>0.99790319006200734</v>
      </c>
      <c r="L35" s="122">
        <f t="shared" si="16"/>
        <v>1.0084420879721281</v>
      </c>
      <c r="M35" s="123">
        <f t="shared" si="17"/>
        <v>1.0042121727862734</v>
      </c>
      <c r="N35" s="124">
        <f t="shared" si="18"/>
        <v>0.22487217964515924</v>
      </c>
      <c r="O35" s="99">
        <f t="shared" si="19"/>
        <v>3.141592653589794</v>
      </c>
      <c r="P35" s="125">
        <f t="shared" si="20"/>
        <v>6.296421030064459</v>
      </c>
      <c r="Q35" s="121">
        <f t="shared" si="21"/>
        <v>0.99789789742114221</v>
      </c>
      <c r="R35" s="126">
        <f t="shared" si="22"/>
        <v>1094.2206780532788</v>
      </c>
      <c r="V35" s="47">
        <v>28</v>
      </c>
      <c r="W35" s="117">
        <f t="shared" si="0"/>
        <v>0.3349622928453394</v>
      </c>
      <c r="X35" s="91">
        <f t="shared" si="1"/>
        <v>9.3789441996695029</v>
      </c>
      <c r="Y35" s="117">
        <f t="shared" si="2"/>
        <v>19.427812985029686</v>
      </c>
      <c r="Z35" s="95">
        <f t="shared" si="3"/>
        <v>0.32341186895412077</v>
      </c>
      <c r="AA35" s="118">
        <f t="shared" si="4"/>
        <v>2.0398003981943025</v>
      </c>
      <c r="AE35" s="91">
        <f t="shared" si="8"/>
        <v>2.3499999999999996</v>
      </c>
      <c r="AF35" s="92">
        <f t="shared" si="5"/>
        <v>0.42553191489361708</v>
      </c>
      <c r="AG35" s="93">
        <v>2.35</v>
      </c>
      <c r="AH35" s="94">
        <f t="shared" si="6"/>
        <v>10.610565744911325</v>
      </c>
      <c r="AI35" s="95">
        <f t="shared" si="7"/>
        <v>0.59216308142597507</v>
      </c>
      <c r="AJ35" s="96">
        <f t="shared" si="9"/>
        <v>4.3944710602728154</v>
      </c>
      <c r="AN35" s="108">
        <v>1</v>
      </c>
      <c r="AO35" s="49">
        <v>28</v>
      </c>
      <c r="AP35" s="110">
        <f t="shared" si="23"/>
        <v>83.571428571428569</v>
      </c>
      <c r="AQ35" s="111">
        <f t="shared" si="24"/>
        <v>9.9314042703805043</v>
      </c>
      <c r="AR35" s="112">
        <f t="shared" si="25"/>
        <v>125.93643271399971</v>
      </c>
      <c r="AS35" s="113">
        <f t="shared" si="26"/>
        <v>70.510786992391033</v>
      </c>
      <c r="AT35" s="113">
        <f t="shared" si="27"/>
        <v>94.247779607693786</v>
      </c>
      <c r="AU35" s="95">
        <f t="shared" si="28"/>
        <v>0.74814268607591672</v>
      </c>
      <c r="AV35" s="96">
        <f t="shared" si="29"/>
        <v>7.9355276206887924</v>
      </c>
    </row>
    <row r="36" spans="3:52" x14ac:dyDescent="0.15">
      <c r="C36" s="99">
        <v>1</v>
      </c>
      <c r="D36" s="99"/>
      <c r="E36" s="49">
        <v>29</v>
      </c>
      <c r="F36" s="119">
        <f t="shared" si="10"/>
        <v>83.793103448275858</v>
      </c>
      <c r="G36" s="120">
        <f t="shared" si="11"/>
        <v>0.9941379571543596</v>
      </c>
      <c r="H36" s="120">
        <f t="shared" si="12"/>
        <v>0.21623803684788373</v>
      </c>
      <c r="I36" s="111">
        <f t="shared" si="13"/>
        <v>3.117071383059852</v>
      </c>
      <c r="J36" s="120">
        <f t="shared" si="14"/>
        <v>6.2709030685886278</v>
      </c>
      <c r="K36" s="121">
        <f t="shared" si="15"/>
        <v>0.99804522101601489</v>
      </c>
      <c r="L36" s="122">
        <f t="shared" si="16"/>
        <v>1.0078667657927904</v>
      </c>
      <c r="M36" s="123">
        <f t="shared" si="17"/>
        <v>1.0039256774247736</v>
      </c>
      <c r="N36" s="124">
        <f t="shared" si="18"/>
        <v>0.21708691762751481</v>
      </c>
      <c r="O36" s="99">
        <f t="shared" si="19"/>
        <v>3.1415926535897931</v>
      </c>
      <c r="P36" s="125">
        <f t="shared" si="20"/>
        <v>6.2955206111979294</v>
      </c>
      <c r="Q36" s="121">
        <f t="shared" si="21"/>
        <v>0.99804062208987099</v>
      </c>
      <c r="R36" s="126">
        <f t="shared" si="22"/>
        <v>1174.0096315926558</v>
      </c>
      <c r="V36" s="47">
        <v>29</v>
      </c>
      <c r="W36" s="117">
        <f t="shared" si="0"/>
        <v>0.32913641724711767</v>
      </c>
      <c r="X36" s="91">
        <f t="shared" si="1"/>
        <v>9.5449561001664129</v>
      </c>
      <c r="Y36" s="117">
        <f t="shared" si="2"/>
        <v>19.74818503482706</v>
      </c>
      <c r="Z36" s="95">
        <f t="shared" si="3"/>
        <v>0.31816520333888038</v>
      </c>
      <c r="AA36" s="118">
        <f t="shared" si="4"/>
        <v>2.0106673162728992</v>
      </c>
      <c r="AE36" s="91">
        <f t="shared" si="8"/>
        <v>2.3999999999999995</v>
      </c>
      <c r="AF36" s="92">
        <f t="shared" si="5"/>
        <v>0.41666666666666674</v>
      </c>
      <c r="AG36" s="93">
        <v>2.4</v>
      </c>
      <c r="AH36" s="94">
        <f t="shared" si="6"/>
        <v>10.822420647579259</v>
      </c>
      <c r="AI36" s="95">
        <f t="shared" si="7"/>
        <v>0.5805711597973231</v>
      </c>
      <c r="AJ36" s="96">
        <f t="shared" si="9"/>
        <v>4.2346945324375325</v>
      </c>
      <c r="AN36" s="108">
        <v>1</v>
      </c>
      <c r="AO36" s="49">
        <v>29</v>
      </c>
      <c r="AP36" s="110">
        <f t="shared" si="23"/>
        <v>83.793103448275858</v>
      </c>
      <c r="AQ36" s="111">
        <f t="shared" si="24"/>
        <v>10.249066580302587</v>
      </c>
      <c r="AR36" s="112">
        <f t="shared" si="25"/>
        <v>135.00442536598999</v>
      </c>
      <c r="AS36" s="113">
        <f t="shared" si="26"/>
        <v>73.005212711386974</v>
      </c>
      <c r="AT36" s="113">
        <f t="shared" si="27"/>
        <v>97.389372261283597</v>
      </c>
      <c r="AU36" s="95">
        <f t="shared" si="28"/>
        <v>0.74962196609629073</v>
      </c>
      <c r="AV36" s="96">
        <f t="shared" si="29"/>
        <v>7.9899201821711516</v>
      </c>
    </row>
    <row r="37" spans="3:52" x14ac:dyDescent="0.15">
      <c r="C37" s="99">
        <v>1</v>
      </c>
      <c r="D37" s="99"/>
      <c r="E37" s="49">
        <v>30</v>
      </c>
      <c r="F37" s="119">
        <f t="shared" si="10"/>
        <v>84</v>
      </c>
      <c r="G37" s="120">
        <f t="shared" si="11"/>
        <v>0.99452189536827329</v>
      </c>
      <c r="H37" s="120">
        <f t="shared" si="12"/>
        <v>0.20905692653530691</v>
      </c>
      <c r="I37" s="111">
        <f t="shared" si="13"/>
        <v>3.1186753622663894</v>
      </c>
      <c r="J37" s="120">
        <f t="shared" si="14"/>
        <v>6.2717077960592071</v>
      </c>
      <c r="K37" s="121">
        <f t="shared" si="15"/>
        <v>0.99817329737079952</v>
      </c>
      <c r="L37" s="122">
        <f t="shared" si="16"/>
        <v>1.0073484055444455</v>
      </c>
      <c r="M37" s="123">
        <f t="shared" si="17"/>
        <v>1.0036674775763363</v>
      </c>
      <c r="N37" s="124">
        <f t="shared" si="18"/>
        <v>0.20982363812555294</v>
      </c>
      <c r="O37" s="99">
        <f t="shared" si="19"/>
        <v>3.1415926535897936</v>
      </c>
      <c r="P37" s="125">
        <f t="shared" si="20"/>
        <v>6.2947091437665881</v>
      </c>
      <c r="Q37" s="121">
        <f t="shared" si="21"/>
        <v>0.99816928211871181</v>
      </c>
      <c r="R37" s="126">
        <f t="shared" si="22"/>
        <v>1256.5981798551609</v>
      </c>
      <c r="V37" s="47">
        <v>30</v>
      </c>
      <c r="W37" s="117">
        <f t="shared" si="0"/>
        <v>0.32360431875928319</v>
      </c>
      <c r="X37" s="91">
        <f t="shared" si="1"/>
        <v>9.7081295627784954</v>
      </c>
      <c r="Y37" s="117">
        <f t="shared" si="2"/>
        <v>20.063467763075558</v>
      </c>
      <c r="Z37" s="95">
        <f t="shared" si="3"/>
        <v>0.31316546976704829</v>
      </c>
      <c r="AA37" s="118">
        <f t="shared" si="4"/>
        <v>1.9832371633484884</v>
      </c>
      <c r="AE37" s="91">
        <f t="shared" si="8"/>
        <v>2.4499999999999993</v>
      </c>
      <c r="AF37" s="92">
        <f t="shared" si="5"/>
        <v>0.40816326530612257</v>
      </c>
      <c r="AG37" s="93">
        <v>2.4500000000000002</v>
      </c>
      <c r="AH37" s="94">
        <f t="shared" si="6"/>
        <v>11.035084900502802</v>
      </c>
      <c r="AI37" s="95">
        <f t="shared" si="7"/>
        <v>0.56938259776264155</v>
      </c>
      <c r="AJ37" s="96">
        <f t="shared" si="9"/>
        <v>4.0883774666567927</v>
      </c>
      <c r="AN37" s="108">
        <v>1</v>
      </c>
      <c r="AO37" s="49">
        <v>30</v>
      </c>
      <c r="AP37" s="110">
        <f t="shared" si="23"/>
        <v>84</v>
      </c>
      <c r="AQ37" s="111">
        <f t="shared" si="24"/>
        <v>10.566772233505631</v>
      </c>
      <c r="AR37" s="112">
        <f t="shared" si="25"/>
        <v>144.39098289525344</v>
      </c>
      <c r="AS37" s="113">
        <f t="shared" si="26"/>
        <v>75.500513382641614</v>
      </c>
      <c r="AT37" s="113">
        <f t="shared" si="27"/>
        <v>100.53096491487338</v>
      </c>
      <c r="AU37" s="95">
        <f t="shared" si="28"/>
        <v>0.75101749442645049</v>
      </c>
      <c r="AV37" s="96">
        <f t="shared" si="29"/>
        <v>8.0418209240690874</v>
      </c>
    </row>
    <row r="38" spans="3:52" x14ac:dyDescent="0.15">
      <c r="C38" s="99">
        <v>1</v>
      </c>
      <c r="D38" s="99"/>
      <c r="E38" s="49">
        <v>31</v>
      </c>
      <c r="F38" s="119">
        <f t="shared" si="10"/>
        <v>84.193548387096769</v>
      </c>
      <c r="G38" s="120">
        <f t="shared" si="11"/>
        <v>0.99486932339189516</v>
      </c>
      <c r="H38" s="120">
        <f t="shared" si="12"/>
        <v>0.20233664397486445</v>
      </c>
      <c r="I38" s="111">
        <f t="shared" si="13"/>
        <v>3.1201270613742325</v>
      </c>
      <c r="J38" s="120">
        <f t="shared" si="14"/>
        <v>6.272435963220798</v>
      </c>
      <c r="K38" s="121">
        <f t="shared" si="15"/>
        <v>0.99828918877396389</v>
      </c>
      <c r="L38" s="122">
        <f t="shared" si="16"/>
        <v>1.0068797173298789</v>
      </c>
      <c r="M38" s="123">
        <f t="shared" si="17"/>
        <v>1.0034339626153177</v>
      </c>
      <c r="N38" s="124">
        <f t="shared" si="18"/>
        <v>0.20303146044598297</v>
      </c>
      <c r="O38" s="99">
        <f t="shared" si="19"/>
        <v>3.1415926535897927</v>
      </c>
      <c r="P38" s="125">
        <f t="shared" si="20"/>
        <v>6.2939752738254722</v>
      </c>
      <c r="Q38" s="121">
        <f t="shared" si="21"/>
        <v>0.99828566745554947</v>
      </c>
      <c r="R38" s="126">
        <f t="shared" si="22"/>
        <v>1341.9863245014019</v>
      </c>
      <c r="V38" s="47">
        <v>31</v>
      </c>
      <c r="W38" s="117">
        <f t="shared" si="0"/>
        <v>0.31834210922040546</v>
      </c>
      <c r="X38" s="91">
        <f t="shared" si="1"/>
        <v>9.86860538583257</v>
      </c>
      <c r="Y38" s="117">
        <f t="shared" si="2"/>
        <v>20.373894990105949</v>
      </c>
      <c r="Z38" s="95">
        <f t="shared" si="3"/>
        <v>0.30839391830726776</v>
      </c>
      <c r="AA38" s="118">
        <f t="shared" si="4"/>
        <v>1.9573524414208112</v>
      </c>
      <c r="AE38" s="91">
        <f t="shared" si="8"/>
        <v>2.4999999999999991</v>
      </c>
      <c r="AF38" s="92">
        <f t="shared" si="5"/>
        <v>0.40000000000000013</v>
      </c>
      <c r="AG38" s="93">
        <v>2.5</v>
      </c>
      <c r="AH38" s="94">
        <f t="shared" si="6"/>
        <v>11.248481160670785</v>
      </c>
      <c r="AI38" s="95">
        <f t="shared" si="7"/>
        <v>0.55858077347794555</v>
      </c>
      <c r="AJ38" s="96">
        <f t="shared" si="9"/>
        <v>3.953912923248466</v>
      </c>
      <c r="AN38" s="108">
        <v>1</v>
      </c>
      <c r="AO38" s="49">
        <v>31</v>
      </c>
      <c r="AP38" s="110">
        <f t="shared" si="23"/>
        <v>84.193548387096769</v>
      </c>
      <c r="AQ38" s="111">
        <f t="shared" si="24"/>
        <v>10.884517014369633</v>
      </c>
      <c r="AR38" s="112">
        <f t="shared" si="25"/>
        <v>154.09608071449236</v>
      </c>
      <c r="AS38" s="113">
        <f t="shared" si="26"/>
        <v>77.996598808162773</v>
      </c>
      <c r="AT38" s="113">
        <f t="shared" si="27"/>
        <v>103.67255756846318</v>
      </c>
      <c r="AU38" s="95">
        <f t="shared" si="28"/>
        <v>0.75233601482875989</v>
      </c>
      <c r="AV38" s="96">
        <f t="shared" si="29"/>
        <v>8.0913907885536336</v>
      </c>
    </row>
    <row r="39" spans="3:52" x14ac:dyDescent="0.15">
      <c r="C39" s="99">
        <v>1</v>
      </c>
      <c r="D39" s="99"/>
      <c r="E39" s="49">
        <v>32</v>
      </c>
      <c r="F39" s="119">
        <f t="shared" si="10"/>
        <v>84.375</v>
      </c>
      <c r="G39" s="120">
        <f t="shared" si="11"/>
        <v>0.99518472667219682</v>
      </c>
      <c r="H39" s="120">
        <f t="shared" si="12"/>
        <v>0.19603428065912154</v>
      </c>
      <c r="I39" s="111">
        <f t="shared" si="13"/>
        <v>3.1214451522580573</v>
      </c>
      <c r="J39" s="120">
        <f t="shared" si="14"/>
        <v>6.2730969810918893</v>
      </c>
      <c r="K39" s="121">
        <f t="shared" si="15"/>
        <v>0.99839439303562016</v>
      </c>
      <c r="L39" s="122">
        <f t="shared" si="16"/>
        <v>1.0064545427995624</v>
      </c>
      <c r="M39" s="123">
        <f t="shared" si="17"/>
        <v>1.003222080498412</v>
      </c>
      <c r="N39" s="124">
        <f t="shared" si="18"/>
        <v>0.19666591889185353</v>
      </c>
      <c r="O39" s="99">
        <f t="shared" si="19"/>
        <v>3.1415926535897936</v>
      </c>
      <c r="P39" s="125">
        <f t="shared" si="20"/>
        <v>6.293309404539313</v>
      </c>
      <c r="Q39" s="121">
        <f t="shared" si="21"/>
        <v>0.99839129197232468</v>
      </c>
      <c r="R39" s="126">
        <f t="shared" si="22"/>
        <v>1430.1740669358915</v>
      </c>
      <c r="V39" s="47">
        <v>32</v>
      </c>
      <c r="W39" s="117">
        <f t="shared" si="0"/>
        <v>0.31332853432887503</v>
      </c>
      <c r="X39" s="91">
        <f t="shared" si="1"/>
        <v>10.026513098524001</v>
      </c>
      <c r="Y39" s="117">
        <f t="shared" si="2"/>
        <v>20.679683265705751</v>
      </c>
      <c r="Z39" s="95">
        <f t="shared" si="3"/>
        <v>0.30383373025830313</v>
      </c>
      <c r="AA39" s="118">
        <f t="shared" si="4"/>
        <v>1.9328750593835453</v>
      </c>
      <c r="AE39" s="91">
        <f t="shared" si="8"/>
        <v>2.5499999999999989</v>
      </c>
      <c r="AF39" s="92">
        <f t="shared" si="5"/>
        <v>0.3921568627450982</v>
      </c>
      <c r="AG39" s="93">
        <v>2.5500000000000003</v>
      </c>
      <c r="AH39" s="94">
        <f t="shared" si="6"/>
        <v>11.462540688646905</v>
      </c>
      <c r="AI39" s="95">
        <f t="shared" si="7"/>
        <v>0.54814944416317568</v>
      </c>
      <c r="AJ39" s="96">
        <f t="shared" si="9"/>
        <v>3.8299352203551771</v>
      </c>
      <c r="AN39" s="108">
        <v>1</v>
      </c>
      <c r="AO39" s="49">
        <v>32</v>
      </c>
      <c r="AP39" s="110">
        <f t="shared" si="23"/>
        <v>84.375</v>
      </c>
      <c r="AQ39" s="111">
        <f t="shared" si="24"/>
        <v>11.202297237378325</v>
      </c>
      <c r="AR39" s="112">
        <f t="shared" si="25"/>
        <v>164.11969729896151</v>
      </c>
      <c r="AS39" s="113">
        <f t="shared" si="26"/>
        <v>80.493390704263021</v>
      </c>
      <c r="AT39" s="113">
        <f t="shared" si="27"/>
        <v>106.81415022205297</v>
      </c>
      <c r="AU39" s="95">
        <f t="shared" si="28"/>
        <v>0.75358358922415747</v>
      </c>
      <c r="AV39" s="96">
        <f t="shared" si="29"/>
        <v>8.1387780327687214</v>
      </c>
    </row>
    <row r="40" spans="3:52" x14ac:dyDescent="0.15">
      <c r="C40" s="99">
        <v>1</v>
      </c>
      <c r="D40" s="99"/>
      <c r="E40" s="49">
        <v>33</v>
      </c>
      <c r="F40" s="119">
        <f t="shared" si="10"/>
        <v>84.545454545454547</v>
      </c>
      <c r="G40" s="120">
        <f t="shared" si="11"/>
        <v>0.99547192257308459</v>
      </c>
      <c r="H40" s="120">
        <f t="shared" si="12"/>
        <v>0.19011208660836518</v>
      </c>
      <c r="I40" s="111">
        <f t="shared" si="13"/>
        <v>3.1226455319467656</v>
      </c>
      <c r="J40" s="120">
        <f t="shared" si="14"/>
        <v>6.2736988580760507</v>
      </c>
      <c r="K40" s="121">
        <f t="shared" si="15"/>
        <v>0.99849018473278262</v>
      </c>
      <c r="L40" s="122">
        <f t="shared" si="16"/>
        <v>1.0060676504743127</v>
      </c>
      <c r="M40" s="123">
        <f t="shared" si="17"/>
        <v>1.003029237098457</v>
      </c>
      <c r="N40" s="124">
        <f t="shared" si="18"/>
        <v>0.19068798119398431</v>
      </c>
      <c r="O40" s="99">
        <f t="shared" si="19"/>
        <v>3.1415926535897931</v>
      </c>
      <c r="P40" s="125">
        <f t="shared" si="20"/>
        <v>6.2927033794014822</v>
      </c>
      <c r="Q40" s="121">
        <f t="shared" si="21"/>
        <v>0.99848744305141535</v>
      </c>
      <c r="R40" s="126">
        <f t="shared" si="22"/>
        <v>1521.1614083557765</v>
      </c>
      <c r="V40" s="47">
        <v>33</v>
      </c>
      <c r="W40" s="117">
        <f t="shared" si="0"/>
        <v>0.30854461165528219</v>
      </c>
      <c r="X40" s="91">
        <f t="shared" si="1"/>
        <v>10.181972184624312</v>
      </c>
      <c r="Y40" s="117">
        <f t="shared" si="2"/>
        <v>20.981033592559189</v>
      </c>
      <c r="Z40" s="95">
        <f t="shared" si="3"/>
        <v>0.29946977013600912</v>
      </c>
      <c r="AA40" s="118">
        <f t="shared" si="4"/>
        <v>1.9096833925506658</v>
      </c>
      <c r="AE40" s="91">
        <f t="shared" si="8"/>
        <v>2.5999999999999988</v>
      </c>
      <c r="AF40" s="92">
        <f t="shared" si="5"/>
        <v>0.3846153846153848</v>
      </c>
      <c r="AG40" s="93">
        <v>2.6</v>
      </c>
      <c r="AH40" s="94">
        <f t="shared" si="6"/>
        <v>11.677202267873309</v>
      </c>
      <c r="AI40" s="95">
        <f t="shared" si="7"/>
        <v>0.53807283311911847</v>
      </c>
      <c r="AJ40" s="96">
        <f t="shared" si="9"/>
        <v>3.7152770035851366</v>
      </c>
      <c r="AN40" s="108">
        <v>1</v>
      </c>
      <c r="AO40" s="49">
        <v>33</v>
      </c>
      <c r="AP40" s="110">
        <f t="shared" si="23"/>
        <v>84.545454545454547</v>
      </c>
      <c r="AQ40" s="111">
        <f t="shared" si="24"/>
        <v>11.520109666251992</v>
      </c>
      <c r="AR40" s="112">
        <f t="shared" si="25"/>
        <v>174.46181372404504</v>
      </c>
      <c r="AS40" s="113">
        <f t="shared" si="26"/>
        <v>82.990820806951092</v>
      </c>
      <c r="AT40" s="113">
        <f t="shared" si="27"/>
        <v>109.95574287564276</v>
      </c>
      <c r="AU40" s="95">
        <f t="shared" si="28"/>
        <v>0.75476567786742776</v>
      </c>
      <c r="AV40" s="96">
        <f t="shared" si="29"/>
        <v>8.1841193027242376</v>
      </c>
    </row>
    <row r="41" spans="3:52" x14ac:dyDescent="0.15">
      <c r="C41" s="99">
        <v>1</v>
      </c>
      <c r="D41" s="99"/>
      <c r="E41" s="49">
        <v>34</v>
      </c>
      <c r="F41" s="119">
        <f t="shared" si="10"/>
        <v>84.705882352941174</v>
      </c>
      <c r="G41" s="120">
        <f t="shared" si="11"/>
        <v>0.99573417629503447</v>
      </c>
      <c r="H41" s="120">
        <f t="shared" si="12"/>
        <v>0.18453671892660403</v>
      </c>
      <c r="I41" s="111">
        <f t="shared" si="13"/>
        <v>3.1237418028816961</v>
      </c>
      <c r="J41" s="120">
        <f t="shared" si="14"/>
        <v>6.2742484435045371</v>
      </c>
      <c r="K41" s="121">
        <f t="shared" si="15"/>
        <v>0.99857765397037757</v>
      </c>
      <c r="L41" s="122">
        <f t="shared" si="16"/>
        <v>1.0057145730455792</v>
      </c>
      <c r="M41" s="123">
        <f t="shared" si="17"/>
        <v>1.0028532161017281</v>
      </c>
      <c r="N41" s="124">
        <f t="shared" si="18"/>
        <v>0.1850632420644055</v>
      </c>
      <c r="O41" s="99">
        <f t="shared" si="19"/>
        <v>3.1415926535897931</v>
      </c>
      <c r="P41" s="125">
        <f t="shared" si="20"/>
        <v>6.2921502301897867</v>
      </c>
      <c r="Q41" s="121">
        <f t="shared" si="21"/>
        <v>0.99857522107988039</v>
      </c>
      <c r="R41" s="126">
        <f t="shared" si="22"/>
        <v>1614.9483497778915</v>
      </c>
      <c r="V41" s="47">
        <v>34</v>
      </c>
      <c r="W41" s="117">
        <f t="shared" si="0"/>
        <v>0.3039733276606873</v>
      </c>
      <c r="X41" s="91">
        <f t="shared" si="1"/>
        <v>10.335093140463368</v>
      </c>
      <c r="Y41" s="117">
        <f t="shared" si="2"/>
        <v>21.27813293624811</v>
      </c>
      <c r="Z41" s="95">
        <f t="shared" si="3"/>
        <v>0.29528837544181052</v>
      </c>
      <c r="AA41" s="118">
        <f t="shared" si="4"/>
        <v>1.8876698649979284</v>
      </c>
      <c r="AE41" s="91">
        <f t="shared" si="8"/>
        <v>2.6499999999999986</v>
      </c>
      <c r="AF41" s="92">
        <f t="shared" si="5"/>
        <v>0.37735849056603793</v>
      </c>
      <c r="AG41" s="93">
        <v>2.65</v>
      </c>
      <c r="AH41" s="94">
        <f t="shared" si="6"/>
        <v>11.892411273720812</v>
      </c>
      <c r="AI41" s="95">
        <f t="shared" si="7"/>
        <v>0.52833568925284469</v>
      </c>
      <c r="AJ41" s="96">
        <f t="shared" si="9"/>
        <v>3.6089350529983073</v>
      </c>
      <c r="AN41" s="108">
        <v>1</v>
      </c>
      <c r="AO41" s="49">
        <v>34</v>
      </c>
      <c r="AP41" s="110">
        <f t="shared" si="23"/>
        <v>84.705882352941174</v>
      </c>
      <c r="AQ41" s="111">
        <f t="shared" si="24"/>
        <v>11.83795144745941</v>
      </c>
      <c r="AR41" s="112">
        <f t="shared" si="25"/>
        <v>185.12241328417059</v>
      </c>
      <c r="AS41" s="113">
        <f t="shared" si="26"/>
        <v>85.488829326169466</v>
      </c>
      <c r="AT41" s="113">
        <f t="shared" si="27"/>
        <v>113.09733552923255</v>
      </c>
      <c r="AU41" s="95">
        <f t="shared" si="28"/>
        <v>0.755887209244403</v>
      </c>
      <c r="AV41" s="96">
        <f t="shared" si="29"/>
        <v>8.2275406322836027</v>
      </c>
    </row>
    <row r="42" spans="3:52" x14ac:dyDescent="0.15">
      <c r="C42" s="99">
        <v>1</v>
      </c>
      <c r="D42" s="99"/>
      <c r="E42" s="49">
        <v>35</v>
      </c>
      <c r="F42" s="119">
        <f t="shared" si="10"/>
        <v>84.857142857142861</v>
      </c>
      <c r="G42" s="120">
        <f t="shared" si="11"/>
        <v>0.99597429399523907</v>
      </c>
      <c r="H42" s="120">
        <f t="shared" si="12"/>
        <v>0.17927861780686669</v>
      </c>
      <c r="I42" s="111">
        <f t="shared" si="13"/>
        <v>3.1247456589761362</v>
      </c>
      <c r="J42" s="120">
        <f t="shared" si="14"/>
        <v>6.2747516232403342</v>
      </c>
      <c r="K42" s="121">
        <f t="shared" si="15"/>
        <v>0.99865773751259335</v>
      </c>
      <c r="L42" s="122">
        <f t="shared" si="16"/>
        <v>1.0053914770839867</v>
      </c>
      <c r="M42" s="123">
        <f t="shared" si="17"/>
        <v>1.0026921148009427</v>
      </c>
      <c r="N42" s="124">
        <f t="shared" si="18"/>
        <v>0.1797612564273571</v>
      </c>
      <c r="O42" s="99">
        <f t="shared" si="19"/>
        <v>3.1415926535897931</v>
      </c>
      <c r="P42" s="125">
        <f t="shared" si="20"/>
        <v>6.2916439749574984</v>
      </c>
      <c r="Q42" s="121">
        <f t="shared" si="21"/>
        <v>0.99865557113346204</v>
      </c>
      <c r="R42" s="126">
        <f t="shared" si="22"/>
        <v>1711.5348920824661</v>
      </c>
      <c r="V42" s="47">
        <v>35</v>
      </c>
      <c r="W42" s="117">
        <f t="shared" si="0"/>
        <v>0.29959938268054814</v>
      </c>
      <c r="X42" s="91">
        <f t="shared" si="1"/>
        <v>10.485978393819185</v>
      </c>
      <c r="Y42" s="117">
        <f t="shared" si="2"/>
        <v>21.571155552999464</v>
      </c>
      <c r="Z42" s="95">
        <f t="shared" si="3"/>
        <v>0.29127717760608846</v>
      </c>
      <c r="AA42" s="118">
        <f t="shared" si="4"/>
        <v>1.8667389489315422</v>
      </c>
      <c r="AE42" s="91">
        <f t="shared" si="8"/>
        <v>2.6999999999999984</v>
      </c>
      <c r="AF42" s="92">
        <f t="shared" si="5"/>
        <v>0.37037037037037057</v>
      </c>
      <c r="AG42" s="93">
        <v>2.7</v>
      </c>
      <c r="AH42" s="94">
        <f t="shared" si="6"/>
        <v>12.108118869832214</v>
      </c>
      <c r="AI42" s="95">
        <f t="shared" si="7"/>
        <v>0.51892332530979313</v>
      </c>
      <c r="AJ42" s="96">
        <f t="shared" si="9"/>
        <v>3.5100428415163267</v>
      </c>
      <c r="AN42" s="108">
        <v>1</v>
      </c>
      <c r="AO42" s="49">
        <v>35</v>
      </c>
      <c r="AP42" s="110">
        <f t="shared" si="23"/>
        <v>84.857142857142861</v>
      </c>
      <c r="AQ42" s="111">
        <f t="shared" si="24"/>
        <v>12.155820055209032</v>
      </c>
      <c r="AR42" s="112">
        <f t="shared" si="25"/>
        <v>196.10148117683033</v>
      </c>
      <c r="AS42" s="113">
        <f t="shared" si="26"/>
        <v>87.987363676450428</v>
      </c>
      <c r="AT42" s="113">
        <f t="shared" si="27"/>
        <v>116.23892818282235</v>
      </c>
      <c r="AU42" s="95">
        <f t="shared" si="28"/>
        <v>0.75695264101250637</v>
      </c>
      <c r="AV42" s="96">
        <f t="shared" si="29"/>
        <v>8.269158364355679</v>
      </c>
    </row>
    <row r="43" spans="3:52" x14ac:dyDescent="0.15">
      <c r="C43" s="99">
        <v>1</v>
      </c>
      <c r="D43" s="99"/>
      <c r="E43" s="49">
        <v>36</v>
      </c>
      <c r="F43" s="119">
        <f t="shared" si="10"/>
        <v>85</v>
      </c>
      <c r="G43" s="120">
        <f t="shared" si="11"/>
        <v>0.99619469809174555</v>
      </c>
      <c r="H43" s="120">
        <f t="shared" si="12"/>
        <v>0.17431148549531672</v>
      </c>
      <c r="I43" s="111">
        <f t="shared" si="13"/>
        <v>3.125667198004753</v>
      </c>
      <c r="J43" s="120">
        <f t="shared" si="14"/>
        <v>6.2752134778314019</v>
      </c>
      <c r="K43" s="121">
        <f t="shared" si="15"/>
        <v>0.99873124395375146</v>
      </c>
      <c r="L43" s="122">
        <f t="shared" si="16"/>
        <v>1.005095057975208</v>
      </c>
      <c r="M43" s="123">
        <f t="shared" si="17"/>
        <v>1.0025442922760111</v>
      </c>
      <c r="N43" s="124">
        <f t="shared" si="18"/>
        <v>0.17475498486148247</v>
      </c>
      <c r="O43" s="99">
        <f t="shared" si="19"/>
        <v>3.1415926535897931</v>
      </c>
      <c r="P43" s="125">
        <f t="shared" si="20"/>
        <v>6.2911794550133688</v>
      </c>
      <c r="Q43" s="121">
        <f t="shared" si="21"/>
        <v>0.99872930856750364</v>
      </c>
      <c r="R43" s="126">
        <f t="shared" si="22"/>
        <v>1810.9210360201207</v>
      </c>
      <c r="V43" s="47">
        <v>36</v>
      </c>
      <c r="W43" s="117">
        <f t="shared" si="0"/>
        <v>0.29540897515091935</v>
      </c>
      <c r="X43" s="91">
        <f t="shared" si="1"/>
        <v>10.634723105433096</v>
      </c>
      <c r="Y43" s="117">
        <f t="shared" si="2"/>
        <v>21.860264161168033</v>
      </c>
      <c r="Z43" s="95">
        <f t="shared" si="3"/>
        <v>0.28742494879548908</v>
      </c>
      <c r="AA43" s="118">
        <f t="shared" si="4"/>
        <v>1.8468054991355005</v>
      </c>
      <c r="AE43" s="91">
        <f t="shared" si="8"/>
        <v>2.7499999999999982</v>
      </c>
      <c r="AF43" s="92">
        <f t="shared" si="5"/>
        <v>0.36363636363636387</v>
      </c>
      <c r="AG43" s="93">
        <v>2.75</v>
      </c>
      <c r="AH43" s="94">
        <f t="shared" si="6"/>
        <v>12.324281312886416</v>
      </c>
      <c r="AI43" s="95">
        <f t="shared" si="7"/>
        <v>0.50982163970971783</v>
      </c>
      <c r="AJ43" s="96">
        <f t="shared" si="9"/>
        <v>3.4178483543649181</v>
      </c>
      <c r="AN43" s="108">
        <v>1</v>
      </c>
      <c r="AO43" s="49">
        <v>36</v>
      </c>
      <c r="AP43" s="110">
        <f t="shared" si="23"/>
        <v>85</v>
      </c>
      <c r="AQ43" s="111">
        <f t="shared" si="24"/>
        <v>12.473713245669849</v>
      </c>
      <c r="AR43" s="112">
        <f t="shared" si="25"/>
        <v>207.39900423909901</v>
      </c>
      <c r="AS43" s="113">
        <f t="shared" si="26"/>
        <v>90.486377428202132</v>
      </c>
      <c r="AT43" s="113">
        <f t="shared" si="27"/>
        <v>119.38052083641215</v>
      </c>
      <c r="AU43" s="95">
        <f t="shared" si="28"/>
        <v>0.75796601316722489</v>
      </c>
      <c r="AV43" s="96">
        <f t="shared" si="29"/>
        <v>8.3090799952012713</v>
      </c>
    </row>
    <row r="44" spans="3:52" x14ac:dyDescent="0.15">
      <c r="C44" s="99">
        <v>1</v>
      </c>
      <c r="D44" s="99"/>
      <c r="E44" s="49">
        <v>37</v>
      </c>
      <c r="F44" s="119">
        <f t="shared" si="10"/>
        <v>85.13513513513513</v>
      </c>
      <c r="G44" s="120">
        <f t="shared" si="11"/>
        <v>0.99639748854252652</v>
      </c>
      <c r="H44" s="120">
        <f t="shared" si="12"/>
        <v>0.16961184895101888</v>
      </c>
      <c r="I44" s="111">
        <f t="shared" si="13"/>
        <v>3.1265151759542169</v>
      </c>
      <c r="J44" s="120">
        <f t="shared" si="14"/>
        <v>6.2756384111876988</v>
      </c>
      <c r="K44" s="121">
        <f t="shared" si="15"/>
        <v>0.99879887419789071</v>
      </c>
      <c r="L44" s="122">
        <f t="shared" si="16"/>
        <v>1.0048224546458422</v>
      </c>
      <c r="M44" s="123">
        <f t="shared" si="17"/>
        <v>1.0024083273027227</v>
      </c>
      <c r="N44" s="124">
        <f t="shared" si="18"/>
        <v>0.17002032979771289</v>
      </c>
      <c r="O44" s="99">
        <f t="shared" si="19"/>
        <v>3.141592653589794</v>
      </c>
      <c r="P44" s="125">
        <f t="shared" si="20"/>
        <v>6.2907522025153773</v>
      </c>
      <c r="Q44" s="121">
        <f t="shared" si="21"/>
        <v>0.99879713981854734</v>
      </c>
      <c r="R44" s="126">
        <f t="shared" si="22"/>
        <v>1913.1067822508894</v>
      </c>
      <c r="V44" s="47">
        <v>37</v>
      </c>
      <c r="W44" s="117">
        <f t="shared" si="0"/>
        <v>0.29138961813434755</v>
      </c>
      <c r="X44" s="91">
        <f t="shared" si="1"/>
        <v>10.781415870970859</v>
      </c>
      <c r="Y44" s="117">
        <f t="shared" si="2"/>
        <v>22.145610978210414</v>
      </c>
      <c r="Z44" s="95">
        <f t="shared" si="3"/>
        <v>0.28372147028870687</v>
      </c>
      <c r="AA44" s="118">
        <f t="shared" si="4"/>
        <v>1.8277933585004242</v>
      </c>
      <c r="AE44" s="91">
        <f t="shared" si="8"/>
        <v>2.799999999999998</v>
      </c>
      <c r="AF44" s="92">
        <f t="shared" si="5"/>
        <v>0.35714285714285737</v>
      </c>
      <c r="AG44" s="93">
        <v>2.8</v>
      </c>
      <c r="AH44" s="94">
        <f t="shared" si="6"/>
        <v>12.540859349894999</v>
      </c>
      <c r="AI44" s="95">
        <f t="shared" si="7"/>
        <v>0.50101712585048597</v>
      </c>
      <c r="AJ44" s="96">
        <f t="shared" si="9"/>
        <v>3.3316960406908849</v>
      </c>
      <c r="AN44" s="108">
        <v>1</v>
      </c>
      <c r="AO44" s="49">
        <v>37</v>
      </c>
      <c r="AP44" s="110">
        <f t="shared" si="23"/>
        <v>85.13513513513513</v>
      </c>
      <c r="AQ44" s="111">
        <f t="shared" si="24"/>
        <v>12.791629018663492</v>
      </c>
      <c r="AR44" s="112">
        <f t="shared" si="25"/>
        <v>219.01497072674917</v>
      </c>
      <c r="AS44" s="113">
        <f t="shared" si="26"/>
        <v>92.98582943630025</v>
      </c>
      <c r="AT44" s="113">
        <f t="shared" si="27"/>
        <v>122.52211349000191</v>
      </c>
      <c r="AU44" s="95">
        <f t="shared" si="28"/>
        <v>0.75893099447625922</v>
      </c>
      <c r="AV44" s="96">
        <f t="shared" si="29"/>
        <v>8.3474049450152545</v>
      </c>
    </row>
    <row r="45" spans="3:52" x14ac:dyDescent="0.15">
      <c r="C45" s="99">
        <v>1</v>
      </c>
      <c r="D45" s="99"/>
      <c r="E45" s="49">
        <v>38</v>
      </c>
      <c r="F45" s="119">
        <f t="shared" si="10"/>
        <v>85.263157894736835</v>
      </c>
      <c r="G45" s="120">
        <f t="shared" si="11"/>
        <v>0.99658449300666985</v>
      </c>
      <c r="H45" s="120">
        <f t="shared" si="12"/>
        <v>0.16515869094466479</v>
      </c>
      <c r="I45" s="111">
        <f t="shared" si="13"/>
        <v>3.1272972153339467</v>
      </c>
      <c r="J45" s="120">
        <f t="shared" si="14"/>
        <v>6.276030255897262</v>
      </c>
      <c r="K45" s="121">
        <f t="shared" si="15"/>
        <v>0.99886123822034212</v>
      </c>
      <c r="L45" s="122">
        <f t="shared" si="16"/>
        <v>1.0045711799267918</v>
      </c>
      <c r="M45" s="123">
        <f t="shared" si="17"/>
        <v>1.0022829839555254</v>
      </c>
      <c r="N45" s="124">
        <f t="shared" si="18"/>
        <v>0.16553574558620704</v>
      </c>
      <c r="O45" s="99">
        <f t="shared" si="19"/>
        <v>3.1415926535897936</v>
      </c>
      <c r="P45" s="125">
        <f t="shared" si="20"/>
        <v>6.2903583322758676</v>
      </c>
      <c r="Q45" s="121">
        <f t="shared" si="21"/>
        <v>0.99885967941452924</v>
      </c>
      <c r="R45" s="126">
        <f t="shared" si="22"/>
        <v>2018.0921313463321</v>
      </c>
      <c r="V45" s="47">
        <v>38</v>
      </c>
      <c r="W45" s="117">
        <f t="shared" si="0"/>
        <v>0.2875299825825855</v>
      </c>
      <c r="X45" s="91">
        <f t="shared" si="1"/>
        <v>10.926139338138249</v>
      </c>
      <c r="Y45" s="117">
        <f t="shared" si="2"/>
        <v>22.427338641441668</v>
      </c>
      <c r="Z45" s="95">
        <f t="shared" si="3"/>
        <v>0.28015741892662177</v>
      </c>
      <c r="AA45" s="118">
        <f t="shared" si="4"/>
        <v>1.8096341842745578</v>
      </c>
      <c r="AE45" s="91">
        <f t="shared" si="8"/>
        <v>2.8499999999999979</v>
      </c>
      <c r="AF45" s="92">
        <f t="shared" si="5"/>
        <v>0.3508771929824564</v>
      </c>
      <c r="AG45" s="93">
        <v>2.85</v>
      </c>
      <c r="AH45" s="94">
        <f t="shared" si="6"/>
        <v>12.757817694631479</v>
      </c>
      <c r="AI45" s="95">
        <f t="shared" si="7"/>
        <v>0.49249687192375902</v>
      </c>
      <c r="AJ45" s="96">
        <f t="shared" si="9"/>
        <v>3.2510120349058718</v>
      </c>
      <c r="AN45" s="108">
        <v>1</v>
      </c>
      <c r="AO45" s="49">
        <v>38</v>
      </c>
      <c r="AP45" s="110">
        <f t="shared" si="23"/>
        <v>85.263157894736835</v>
      </c>
      <c r="AQ45" s="111">
        <f t="shared" si="24"/>
        <v>13.109565585440995</v>
      </c>
      <c r="AR45" s="112">
        <f t="shared" si="25"/>
        <v>230.94937012813551</v>
      </c>
      <c r="AS45" s="113">
        <f t="shared" si="26"/>
        <v>95.485683112086733</v>
      </c>
      <c r="AT45" s="113">
        <f t="shared" si="27"/>
        <v>125.66370614359174</v>
      </c>
      <c r="AU45" s="95">
        <f t="shared" si="28"/>
        <v>0.75985092308974567</v>
      </c>
      <c r="AV45" s="96">
        <f t="shared" si="29"/>
        <v>8.3842252591921209</v>
      </c>
    </row>
    <row r="46" spans="3:52" x14ac:dyDescent="0.15">
      <c r="C46" s="99">
        <v>1</v>
      </c>
      <c r="D46" s="99"/>
      <c r="E46" s="49">
        <v>39</v>
      </c>
      <c r="F46" s="119">
        <f t="shared" si="10"/>
        <v>85.384615384615387</v>
      </c>
      <c r="G46" s="120">
        <f t="shared" si="11"/>
        <v>0.99675730813421004</v>
      </c>
      <c r="H46" s="120">
        <f t="shared" si="12"/>
        <v>0.16093313743345158</v>
      </c>
      <c r="I46" s="111">
        <f t="shared" si="13"/>
        <v>3.1280199767263213</v>
      </c>
      <c r="J46" s="120">
        <f t="shared" si="14"/>
        <v>6.2763923599046114</v>
      </c>
      <c r="K46" s="121">
        <f t="shared" si="15"/>
        <v>0.99891886886302517</v>
      </c>
      <c r="L46" s="122">
        <f t="shared" si="16"/>
        <v>1.0043390633577975</v>
      </c>
      <c r="M46" s="123">
        <f t="shared" si="17"/>
        <v>1.0021671833370904</v>
      </c>
      <c r="N46" s="124">
        <f t="shared" si="18"/>
        <v>0.16128190904728304</v>
      </c>
      <c r="O46" s="99">
        <f t="shared" si="19"/>
        <v>3.1415926535897931</v>
      </c>
      <c r="P46" s="125">
        <f t="shared" si="20"/>
        <v>6.2899944528440388</v>
      </c>
      <c r="Q46" s="121">
        <f t="shared" si="21"/>
        <v>0.99891746396352166</v>
      </c>
      <c r="R46" s="126">
        <f t="shared" si="22"/>
        <v>2125.8770838014261</v>
      </c>
      <c r="V46" s="47">
        <v>39</v>
      </c>
      <c r="W46" s="117">
        <f t="shared" si="0"/>
        <v>0.28381976285021743</v>
      </c>
      <c r="X46" s="91">
        <f t="shared" si="1"/>
        <v>11.06897075115848</v>
      </c>
      <c r="Y46" s="117">
        <f t="shared" si="2"/>
        <v>22.705581028017395</v>
      </c>
      <c r="Z46" s="95">
        <f t="shared" si="3"/>
        <v>0.276724268778962</v>
      </c>
      <c r="AA46" s="118">
        <f t="shared" si="4"/>
        <v>1.7922664551247172</v>
      </c>
      <c r="AE46" s="91">
        <f t="shared" si="8"/>
        <v>2.8999999999999977</v>
      </c>
      <c r="AF46" s="92">
        <f t="shared" si="5"/>
        <v>0.34482758620689685</v>
      </c>
      <c r="AG46" s="93">
        <v>2.9</v>
      </c>
      <c r="AH46" s="94">
        <f t="shared" si="6"/>
        <v>12.975124571871946</v>
      </c>
      <c r="AI46" s="95">
        <f t="shared" si="7"/>
        <v>0.48424855363628305</v>
      </c>
      <c r="AJ46" s="96">
        <f t="shared" si="9"/>
        <v>3.175291983467956</v>
      </c>
      <c r="AN46" s="108">
        <v>1</v>
      </c>
      <c r="AO46" s="49">
        <v>39</v>
      </c>
      <c r="AP46" s="110">
        <f t="shared" si="23"/>
        <v>85.384615384615387</v>
      </c>
      <c r="AQ46" s="111">
        <f t="shared" si="24"/>
        <v>13.42752134144548</v>
      </c>
      <c r="AR46" s="112">
        <f t="shared" si="25"/>
        <v>243.20219300663203</v>
      </c>
      <c r="AS46" s="113">
        <f t="shared" si="26"/>
        <v>97.985905812067458</v>
      </c>
      <c r="AT46" s="113">
        <f t="shared" si="27"/>
        <v>128.80529879718154</v>
      </c>
      <c r="AU46" s="95">
        <f t="shared" si="28"/>
        <v>0.7607288421135322</v>
      </c>
      <c r="AV46" s="96">
        <f t="shared" si="29"/>
        <v>8.4196262452854338</v>
      </c>
    </row>
    <row r="47" spans="3:52" x14ac:dyDescent="0.15">
      <c r="C47" s="99">
        <v>1</v>
      </c>
      <c r="D47" s="99"/>
      <c r="E47" s="49">
        <v>40</v>
      </c>
      <c r="F47" s="119">
        <f t="shared" si="10"/>
        <v>85.5</v>
      </c>
      <c r="G47" s="120">
        <f t="shared" si="11"/>
        <v>0.99691733373312796</v>
      </c>
      <c r="H47" s="120">
        <f t="shared" si="12"/>
        <v>0.15691819145569</v>
      </c>
      <c r="I47" s="111">
        <f t="shared" si="13"/>
        <v>3.1286893008046195</v>
      </c>
      <c r="J47" s="120">
        <f t="shared" si="14"/>
        <v>6.2767276582275997</v>
      </c>
      <c r="K47" s="121">
        <f t="shared" si="15"/>
        <v>0.99897223324853912</v>
      </c>
      <c r="L47" s="122">
        <f t="shared" si="16"/>
        <v>1.0041242039539864</v>
      </c>
      <c r="M47" s="123">
        <f t="shared" si="17"/>
        <v>1.0020599802177443</v>
      </c>
      <c r="N47" s="124">
        <f t="shared" si="18"/>
        <v>0.15724143982589295</v>
      </c>
      <c r="O47" s="99">
        <f t="shared" si="19"/>
        <v>3.1415926535897927</v>
      </c>
      <c r="P47" s="125">
        <f t="shared" si="20"/>
        <v>6.2896575930357184</v>
      </c>
      <c r="Q47" s="121">
        <f t="shared" si="21"/>
        <v>0.9989709637193448</v>
      </c>
      <c r="R47" s="126">
        <f t="shared" si="22"/>
        <v>2236.4616400474711</v>
      </c>
      <c r="V47" s="47">
        <v>40</v>
      </c>
      <c r="W47" s="117">
        <f t="shared" si="0"/>
        <v>0.28024956081989644</v>
      </c>
      <c r="X47" s="91">
        <f t="shared" si="1"/>
        <v>11.209982432795858</v>
      </c>
      <c r="Y47" s="117">
        <f t="shared" si="2"/>
        <v>22.980463987231509</v>
      </c>
      <c r="Z47" s="95">
        <f t="shared" si="3"/>
        <v>0.27341420567794772</v>
      </c>
      <c r="AA47" s="118">
        <f t="shared" si="4"/>
        <v>1.7756346271609238</v>
      </c>
      <c r="AE47" s="91">
        <f t="shared" si="8"/>
        <v>2.9499999999999975</v>
      </c>
      <c r="AF47" s="92">
        <f t="shared" si="5"/>
        <v>0.33898305084745789</v>
      </c>
      <c r="AG47" s="93">
        <v>2.95</v>
      </c>
      <c r="AH47" s="94">
        <f t="shared" si="6"/>
        <v>13.192751319863733</v>
      </c>
      <c r="AI47" s="95">
        <f t="shared" si="7"/>
        <v>0.47626042171501226</v>
      </c>
      <c r="AJ47" s="96">
        <f t="shared" si="9"/>
        <v>3.1040909615076226</v>
      </c>
      <c r="AN47" s="108">
        <v>1</v>
      </c>
      <c r="AO47" s="49">
        <v>40</v>
      </c>
      <c r="AP47" s="110">
        <f t="shared" si="23"/>
        <v>85.5</v>
      </c>
      <c r="AQ47" s="111">
        <f t="shared" si="24"/>
        <v>13.745494843182369</v>
      </c>
      <c r="AR47" s="112">
        <f t="shared" si="25"/>
        <v>255.7734308666287</v>
      </c>
      <c r="AS47" s="113">
        <f t="shared" si="26"/>
        <v>100.48646832211794</v>
      </c>
      <c r="AT47" s="113">
        <f t="shared" si="27"/>
        <v>131.94689145077132</v>
      </c>
      <c r="AU47" s="95">
        <f t="shared" si="28"/>
        <v>0.76156753082439166</v>
      </c>
      <c r="AV47" s="96">
        <f t="shared" si="29"/>
        <v>8.4536870508601734</v>
      </c>
    </row>
    <row r="48" spans="3:52" x14ac:dyDescent="0.15">
      <c r="C48" s="99">
        <v>1</v>
      </c>
      <c r="D48" s="99"/>
      <c r="E48" s="49">
        <v>41</v>
      </c>
      <c r="F48" s="119">
        <f t="shared" si="10"/>
        <v>85.609756097560975</v>
      </c>
      <c r="G48" s="120">
        <f t="shared" si="11"/>
        <v>0.99706580118374044</v>
      </c>
      <c r="H48" s="120">
        <f t="shared" si="12"/>
        <v>0.15309850567299177</v>
      </c>
      <c r="I48" s="111">
        <f t="shared" si="13"/>
        <v>3.1293103264869369</v>
      </c>
      <c r="J48" s="120">
        <f t="shared" si="14"/>
        <v>6.2770387325926622</v>
      </c>
      <c r="K48" s="121">
        <f t="shared" si="15"/>
        <v>0.99902174227140805</v>
      </c>
      <c r="L48" s="122">
        <f t="shared" si="16"/>
        <v>1.0039249309980212</v>
      </c>
      <c r="M48" s="123">
        <f t="shared" si="17"/>
        <v>1.0019605436333414</v>
      </c>
      <c r="N48" s="124">
        <f t="shared" si="18"/>
        <v>0.15339866197356303</v>
      </c>
      <c r="O48" s="99">
        <f t="shared" si="19"/>
        <v>3.1415926535897927</v>
      </c>
      <c r="P48" s="125">
        <f t="shared" si="20"/>
        <v>6.2893451409160841</v>
      </c>
      <c r="Q48" s="121">
        <f t="shared" si="21"/>
        <v>0.99902059219227379</v>
      </c>
      <c r="R48" s="126">
        <f t="shared" si="22"/>
        <v>2349.8458004709914</v>
      </c>
      <c r="V48" s="47">
        <v>41</v>
      </c>
      <c r="W48" s="117">
        <f t="shared" si="0"/>
        <v>0.27681078566986095</v>
      </c>
      <c r="X48" s="91">
        <f t="shared" si="1"/>
        <v>11.349242212464299</v>
      </c>
      <c r="Y48" s="117">
        <f t="shared" si="2"/>
        <v>23.25210599626832</v>
      </c>
      <c r="Z48" s="95">
        <f t="shared" si="3"/>
        <v>0.27022005267772137</v>
      </c>
      <c r="AA48" s="118">
        <f t="shared" si="4"/>
        <v>1.7596884133520676</v>
      </c>
      <c r="AE48" s="127">
        <f t="shared" si="8"/>
        <v>2.9999999999999973</v>
      </c>
      <c r="AF48" s="128">
        <f t="shared" si="5"/>
        <v>0.33333333333333365</v>
      </c>
      <c r="AG48" s="129">
        <v>3</v>
      </c>
      <c r="AH48" s="95">
        <f t="shared" si="6"/>
        <v>13.410672042894523</v>
      </c>
      <c r="AI48" s="95">
        <f t="shared" si="7"/>
        <v>0.46852128566581819</v>
      </c>
      <c r="AJ48" s="131">
        <f t="shared" si="9"/>
        <v>3.0370150762126542</v>
      </c>
      <c r="AN48" s="108">
        <v>1</v>
      </c>
      <c r="AO48" s="49">
        <v>41</v>
      </c>
      <c r="AP48" s="110">
        <f t="shared" si="23"/>
        <v>85.609756097560975</v>
      </c>
      <c r="AQ48" s="111">
        <f t="shared" si="24"/>
        <v>14.063484788492149</v>
      </c>
      <c r="AR48" s="112">
        <f t="shared" si="25"/>
        <v>268.66307603909434</v>
      </c>
      <c r="AS48" s="113">
        <f t="shared" si="26"/>
        <v>102.98734442028594</v>
      </c>
      <c r="AT48" s="113">
        <f t="shared" si="27"/>
        <v>135.08848410436113</v>
      </c>
      <c r="AU48" s="95">
        <f t="shared" si="28"/>
        <v>0.76236953211144332</v>
      </c>
      <c r="AV48" s="96">
        <f t="shared" si="29"/>
        <v>8.486481187375059</v>
      </c>
    </row>
    <row r="49" spans="3:48" x14ac:dyDescent="0.15">
      <c r="C49" s="99">
        <v>1</v>
      </c>
      <c r="D49" s="99"/>
      <c r="E49" s="49">
        <v>42</v>
      </c>
      <c r="F49" s="119">
        <f t="shared" si="10"/>
        <v>85.714285714285708</v>
      </c>
      <c r="G49" s="120">
        <f t="shared" si="11"/>
        <v>0.99720379718118013</v>
      </c>
      <c r="H49" s="120">
        <f t="shared" si="12"/>
        <v>0.14946018717284879</v>
      </c>
      <c r="I49" s="111">
        <f t="shared" si="13"/>
        <v>3.1298875896996692</v>
      </c>
      <c r="J49" s="120">
        <f t="shared" si="14"/>
        <v>6.277327861259649</v>
      </c>
      <c r="K49" s="121">
        <f t="shared" si="15"/>
        <v>0.99906775852794849</v>
      </c>
      <c r="L49" s="122">
        <f t="shared" si="16"/>
        <v>1.0037397713351255</v>
      </c>
      <c r="M49" s="123">
        <f t="shared" si="17"/>
        <v>1.0018681406927388</v>
      </c>
      <c r="N49" s="124">
        <f t="shared" si="18"/>
        <v>0.14973939983045073</v>
      </c>
      <c r="O49" s="99">
        <f t="shared" si="19"/>
        <v>3.1415926535897927</v>
      </c>
      <c r="P49" s="125">
        <f t="shared" si="20"/>
        <v>6.2890547928789307</v>
      </c>
      <c r="Q49" s="121">
        <f t="shared" si="21"/>
        <v>0.99906671417364812</v>
      </c>
      <c r="R49" s="126">
        <f t="shared" si="22"/>
        <v>2466.0295654152806</v>
      </c>
      <c r="V49" s="47">
        <v>42</v>
      </c>
      <c r="W49" s="117">
        <f t="shared" si="0"/>
        <v>0.2734955668479313</v>
      </c>
      <c r="X49" s="91">
        <f t="shared" si="1"/>
        <v>11.486813807613114</v>
      </c>
      <c r="Y49" s="117">
        <f t="shared" si="2"/>
        <v>23.520618748922089</v>
      </c>
      <c r="Z49" s="95">
        <f t="shared" si="3"/>
        <v>0.26713520482821201</v>
      </c>
      <c r="AA49" s="118">
        <f t="shared" si="4"/>
        <v>1.744382165673698</v>
      </c>
      <c r="AE49" s="91">
        <f t="shared" si="8"/>
        <v>3.0499999999999972</v>
      </c>
      <c r="AF49" s="92">
        <f t="shared" si="5"/>
        <v>0.3278688524590167</v>
      </c>
      <c r="AG49" s="93">
        <v>3.05</v>
      </c>
      <c r="AH49" s="94">
        <f t="shared" si="6"/>
        <v>13.628863307055543</v>
      </c>
      <c r="AI49" s="95">
        <f t="shared" si="7"/>
        <v>0.46102049493201946</v>
      </c>
      <c r="AJ49" s="96">
        <f t="shared" si="9"/>
        <v>2.9737144396832602</v>
      </c>
      <c r="AN49" s="108">
        <v>1</v>
      </c>
      <c r="AO49" s="49">
        <v>42</v>
      </c>
      <c r="AP49" s="110">
        <f t="shared" si="23"/>
        <v>85.714285714285708</v>
      </c>
      <c r="AQ49" s="111">
        <f t="shared" si="24"/>
        <v>14.381489999654736</v>
      </c>
      <c r="AR49" s="112">
        <f t="shared" si="25"/>
        <v>281.871121583432</v>
      </c>
      <c r="AS49" s="113">
        <f t="shared" si="26"/>
        <v>105.48851050460109</v>
      </c>
      <c r="AT49" s="113">
        <f t="shared" si="27"/>
        <v>138.23007675795091</v>
      </c>
      <c r="AU49" s="95">
        <f t="shared" si="28"/>
        <v>0.76313717664584502</v>
      </c>
      <c r="AV49" s="96">
        <f t="shared" si="29"/>
        <v>8.5180770050120316</v>
      </c>
    </row>
    <row r="50" spans="3:48" x14ac:dyDescent="0.15">
      <c r="C50" s="99">
        <v>1</v>
      </c>
      <c r="D50" s="99"/>
      <c r="E50" s="49">
        <v>43</v>
      </c>
      <c r="F50" s="119">
        <f t="shared" si="10"/>
        <v>85.813953488372093</v>
      </c>
      <c r="G50" s="120">
        <f t="shared" si="11"/>
        <v>0.99733228366355164</v>
      </c>
      <c r="H50" s="120">
        <f t="shared" si="12"/>
        <v>0.14599062932181497</v>
      </c>
      <c r="I50" s="111">
        <f t="shared" si="13"/>
        <v>3.130425106302603</v>
      </c>
      <c r="J50" s="120">
        <f t="shared" si="14"/>
        <v>6.277597060838044</v>
      </c>
      <c r="K50" s="121">
        <f t="shared" si="15"/>
        <v>0.99911060297152832</v>
      </c>
      <c r="L50" s="122">
        <f t="shared" si="16"/>
        <v>1.0035674219660156</v>
      </c>
      <c r="M50" s="123">
        <f t="shared" si="17"/>
        <v>1.0017821230018109</v>
      </c>
      <c r="N50" s="124">
        <f t="shared" si="18"/>
        <v>0.14625080258037823</v>
      </c>
      <c r="O50" s="99">
        <f t="shared" si="19"/>
        <v>3.1415926535897927</v>
      </c>
      <c r="P50" s="125">
        <f t="shared" si="20"/>
        <v>6.2887845109562637</v>
      </c>
      <c r="Q50" s="121">
        <f t="shared" si="21"/>
        <v>0.99910965246671712</v>
      </c>
      <c r="R50" s="126">
        <f t="shared" si="22"/>
        <v>2585.0129351767032</v>
      </c>
      <c r="V50" s="47">
        <v>43</v>
      </c>
      <c r="W50" s="117">
        <f t="shared" si="0"/>
        <v>0.27029667824361081</v>
      </c>
      <c r="X50" s="91">
        <f t="shared" si="1"/>
        <v>11.622757164475265</v>
      </c>
      <c r="Y50" s="117">
        <f t="shared" si="2"/>
        <v>23.786107685437752</v>
      </c>
      <c r="Z50" s="95">
        <f t="shared" si="3"/>
        <v>0.26415357191989236</v>
      </c>
      <c r="AA50" s="118">
        <f t="shared" si="4"/>
        <v>1.7296743432031763</v>
      </c>
      <c r="AE50" s="91">
        <f t="shared" si="8"/>
        <v>3.099999999999997</v>
      </c>
      <c r="AF50" s="92">
        <f t="shared" si="5"/>
        <v>0.32258064516129065</v>
      </c>
      <c r="AG50" s="93">
        <v>3.1</v>
      </c>
      <c r="AH50" s="94">
        <f t="shared" si="6"/>
        <v>13.847303873318729</v>
      </c>
      <c r="AI50" s="95">
        <f t="shared" si="7"/>
        <v>0.45374791834287376</v>
      </c>
      <c r="AJ50" s="96">
        <f t="shared" si="9"/>
        <v>2.9138772598824811</v>
      </c>
      <c r="AN50" s="108">
        <v>1</v>
      </c>
      <c r="AO50" s="49">
        <v>43</v>
      </c>
      <c r="AP50" s="110">
        <f t="shared" si="23"/>
        <v>85.813953488372093</v>
      </c>
      <c r="AQ50" s="111">
        <f t="shared" si="24"/>
        <v>14.699509408862745</v>
      </c>
      <c r="AR50" s="112">
        <f t="shared" si="25"/>
        <v>295.39756120300899</v>
      </c>
      <c r="AS50" s="113">
        <f t="shared" si="26"/>
        <v>107.9899452749242</v>
      </c>
      <c r="AT50" s="113">
        <f t="shared" si="27"/>
        <v>141.37166941154069</v>
      </c>
      <c r="AU50" s="95">
        <f t="shared" si="28"/>
        <v>0.76387260421010894</v>
      </c>
      <c r="AV50" s="96">
        <f t="shared" si="29"/>
        <v>8.5485381230716015</v>
      </c>
    </row>
    <row r="51" spans="3:48" x14ac:dyDescent="0.15">
      <c r="C51" s="99">
        <v>1</v>
      </c>
      <c r="D51" s="99"/>
      <c r="E51" s="49">
        <v>44</v>
      </c>
      <c r="F51" s="119">
        <f t="shared" si="10"/>
        <v>85.909090909090907</v>
      </c>
      <c r="G51" s="120">
        <f t="shared" si="11"/>
        <v>0.99745211461025352</v>
      </c>
      <c r="H51" s="120">
        <f t="shared" si="12"/>
        <v>0.14267836639846515</v>
      </c>
      <c r="I51" s="111">
        <f t="shared" si="13"/>
        <v>3.1309264420122833</v>
      </c>
      <c r="J51" s="120">
        <f t="shared" si="14"/>
        <v>6.2778481215324664</v>
      </c>
      <c r="K51" s="121">
        <f t="shared" si="15"/>
        <v>0.99915056052206175</v>
      </c>
      <c r="L51" s="122">
        <f t="shared" si="16"/>
        <v>1.0034067269784386</v>
      </c>
      <c r="M51" s="123">
        <f t="shared" si="17"/>
        <v>1.0017019152314917</v>
      </c>
      <c r="N51" s="124">
        <f t="shared" si="18"/>
        <v>0.14292119288344304</v>
      </c>
      <c r="O51" s="99">
        <f t="shared" si="19"/>
        <v>3.1415926535897931</v>
      </c>
      <c r="P51" s="125">
        <f t="shared" si="20"/>
        <v>6.2885324868714942</v>
      </c>
      <c r="Q51" s="121">
        <f t="shared" si="21"/>
        <v>0.99914969355679228</v>
      </c>
      <c r="R51" s="126">
        <f t="shared" si="22"/>
        <v>2706.7959100101666</v>
      </c>
      <c r="V51" s="47">
        <v>44</v>
      </c>
      <c r="W51" s="117">
        <f t="shared" si="0"/>
        <v>0.26720747189427857</v>
      </c>
      <c r="X51" s="91">
        <f t="shared" si="1"/>
        <v>11.757128763348257</v>
      </c>
      <c r="Y51" s="117">
        <f t="shared" si="2"/>
        <v>24.048672470485073</v>
      </c>
      <c r="Z51" s="95">
        <f t="shared" si="3"/>
        <v>0.26126952807440568</v>
      </c>
      <c r="AA51" s="118">
        <f t="shared" si="4"/>
        <v>1.7155270524511426</v>
      </c>
      <c r="AE51" s="91">
        <f t="shared" si="8"/>
        <v>3.1499999999999968</v>
      </c>
      <c r="AF51" s="92">
        <f t="shared" si="5"/>
        <v>0.31746031746031778</v>
      </c>
      <c r="AG51" s="93">
        <v>3.15</v>
      </c>
      <c r="AH51" s="94">
        <f t="shared" si="6"/>
        <v>14.065974462911788</v>
      </c>
      <c r="AI51" s="95">
        <f t="shared" si="7"/>
        <v>0.44669392253957702</v>
      </c>
      <c r="AJ51" s="96">
        <f t="shared" si="9"/>
        <v>2.8572248493019754</v>
      </c>
      <c r="AN51" s="108">
        <v>1</v>
      </c>
      <c r="AO51" s="49">
        <v>44</v>
      </c>
      <c r="AP51" s="110">
        <f t="shared" si="23"/>
        <v>85.909090909090907</v>
      </c>
      <c r="AQ51" s="111">
        <f t="shared" si="24"/>
        <v>15.017542045684081</v>
      </c>
      <c r="AR51" s="112">
        <f t="shared" si="25"/>
        <v>309.24238917215763</v>
      </c>
      <c r="AS51" s="113">
        <f t="shared" si="26"/>
        <v>110.49162945991726</v>
      </c>
      <c r="AT51" s="113">
        <f t="shared" si="27"/>
        <v>144.51326206513048</v>
      </c>
      <c r="AU51" s="95">
        <f t="shared" si="28"/>
        <v>0.7645777825575617</v>
      </c>
      <c r="AV51" s="96">
        <f t="shared" si="29"/>
        <v>8.5779238202064274</v>
      </c>
    </row>
    <row r="52" spans="3:48" x14ac:dyDescent="0.15">
      <c r="C52" s="99">
        <v>1</v>
      </c>
      <c r="D52" s="99"/>
      <c r="E52" s="49">
        <v>45</v>
      </c>
      <c r="F52" s="119">
        <f t="shared" si="10"/>
        <v>86</v>
      </c>
      <c r="G52" s="120">
        <f t="shared" si="11"/>
        <v>0.9975640502598242</v>
      </c>
      <c r="H52" s="120">
        <f t="shared" si="12"/>
        <v>0.13951294748825047</v>
      </c>
      <c r="I52" s="111">
        <f t="shared" si="13"/>
        <v>3.1313947716014692</v>
      </c>
      <c r="J52" s="120">
        <f t="shared" si="14"/>
        <v>6.2780826369712708</v>
      </c>
      <c r="K52" s="121">
        <f t="shared" si="15"/>
        <v>0.99918788481337883</v>
      </c>
      <c r="L52" s="122">
        <f t="shared" si="16"/>
        <v>1.0032566580492528</v>
      </c>
      <c r="M52" s="123">
        <f t="shared" si="17"/>
        <v>1.0016270054512573</v>
      </c>
      <c r="N52" s="124">
        <f t="shared" si="18"/>
        <v>0.13973993581433483</v>
      </c>
      <c r="O52" s="99">
        <f t="shared" si="19"/>
        <v>3.141592653589794</v>
      </c>
      <c r="P52" s="125">
        <f t="shared" si="20"/>
        <v>6.2882971116450674</v>
      </c>
      <c r="Q52" s="121">
        <f t="shared" si="21"/>
        <v>0.99918709240757486</v>
      </c>
      <c r="R52" s="126">
        <f t="shared" si="22"/>
        <v>2831.3784901732342</v>
      </c>
      <c r="V52" s="47">
        <v>45</v>
      </c>
      <c r="W52" s="117">
        <f t="shared" si="0"/>
        <v>0.26422181984040072</v>
      </c>
      <c r="X52" s="91">
        <f t="shared" si="1"/>
        <v>11.889981892818032</v>
      </c>
      <c r="Y52" s="117">
        <f t="shared" si="2"/>
        <v>24.308407425316865</v>
      </c>
      <c r="Z52" s="95">
        <f t="shared" si="3"/>
        <v>0.25847786723517463</v>
      </c>
      <c r="AA52" s="118">
        <f t="shared" si="4"/>
        <v>1.7019056486713628</v>
      </c>
      <c r="AE52" s="91">
        <f t="shared" si="8"/>
        <v>3.1999999999999966</v>
      </c>
      <c r="AF52" s="92">
        <f t="shared" si="5"/>
        <v>0.31250000000000033</v>
      </c>
      <c r="AG52" s="93">
        <v>3.2</v>
      </c>
      <c r="AH52" s="94">
        <f t="shared" si="6"/>
        <v>14.284857550703748</v>
      </c>
      <c r="AI52" s="95">
        <f t="shared" si="7"/>
        <v>0.4398493499061909</v>
      </c>
      <c r="AJ52" s="96">
        <f t="shared" si="9"/>
        <v>2.8035073906799952</v>
      </c>
      <c r="AN52" s="108">
        <v>1</v>
      </c>
      <c r="AO52" s="49">
        <v>45</v>
      </c>
      <c r="AP52" s="110">
        <f t="shared" si="23"/>
        <v>86</v>
      </c>
      <c r="AQ52" s="111">
        <f t="shared" si="24"/>
        <v>15.335587026203672</v>
      </c>
      <c r="AR52" s="112">
        <f t="shared" si="25"/>
        <v>323.40560027289263</v>
      </c>
      <c r="AS52" s="113">
        <f t="shared" si="26"/>
        <v>112.99354558186562</v>
      </c>
      <c r="AT52" s="113">
        <f t="shared" si="27"/>
        <v>147.65485471872026</v>
      </c>
      <c r="AU52" s="95">
        <f t="shared" si="28"/>
        <v>0.76525452412056627</v>
      </c>
      <c r="AV52" s="96">
        <f t="shared" si="29"/>
        <v>8.6062893884133924</v>
      </c>
    </row>
    <row r="53" spans="3:48" x14ac:dyDescent="0.15">
      <c r="C53" s="99">
        <v>1</v>
      </c>
      <c r="D53" s="99"/>
      <c r="E53" s="49">
        <v>46</v>
      </c>
      <c r="F53" s="119">
        <f t="shared" si="10"/>
        <v>86.086956521739125</v>
      </c>
      <c r="G53" s="120">
        <f t="shared" si="11"/>
        <v>0.99766876919053915</v>
      </c>
      <c r="H53" s="120">
        <f t="shared" si="12"/>
        <v>0.13648482672934245</v>
      </c>
      <c r="I53" s="111">
        <f t="shared" si="13"/>
        <v>3.1318329292136831</v>
      </c>
      <c r="J53" s="120">
        <f t="shared" si="14"/>
        <v>6.2783020295497529</v>
      </c>
      <c r="K53" s="121">
        <f t="shared" si="15"/>
        <v>0.999222802226722</v>
      </c>
      <c r="L53" s="122">
        <f t="shared" si="16"/>
        <v>1.0031162978986112</v>
      </c>
      <c r="M53" s="123">
        <f t="shared" si="17"/>
        <v>1.0015569369230144</v>
      </c>
      <c r="N53" s="124">
        <f t="shared" si="18"/>
        <v>0.13669732499550857</v>
      </c>
      <c r="O53" s="99">
        <f t="shared" si="19"/>
        <v>3.1415926535897918</v>
      </c>
      <c r="P53" s="125">
        <f t="shared" si="20"/>
        <v>6.2880769497933944</v>
      </c>
      <c r="Q53" s="121">
        <f t="shared" si="21"/>
        <v>0.99922207653423056</v>
      </c>
      <c r="R53" s="126">
        <f t="shared" si="22"/>
        <v>2958.7606758514248</v>
      </c>
      <c r="V53" s="47">
        <v>46</v>
      </c>
      <c r="W53" s="117">
        <f t="shared" si="0"/>
        <v>0.26133406297178968</v>
      </c>
      <c r="X53" s="91">
        <f t="shared" si="1"/>
        <v>12.021366896702325</v>
      </c>
      <c r="Y53" s="117">
        <f t="shared" si="2"/>
        <v>24.565401919348229</v>
      </c>
      <c r="Z53" s="95">
        <f t="shared" si="3"/>
        <v>0.25577376375962391</v>
      </c>
      <c r="AA53" s="118">
        <f t="shared" si="4"/>
        <v>1.6887783888600278</v>
      </c>
      <c r="AE53" s="91">
        <f t="shared" si="8"/>
        <v>3.2499999999999964</v>
      </c>
      <c r="AF53" s="92">
        <f t="shared" si="5"/>
        <v>0.30769230769230804</v>
      </c>
      <c r="AG53" s="93">
        <v>3.25</v>
      </c>
      <c r="AH53" s="94">
        <f t="shared" si="6"/>
        <v>14.50393718292916</v>
      </c>
      <c r="AI53" s="95">
        <f t="shared" si="7"/>
        <v>0.43320549640650458</v>
      </c>
      <c r="AJ53" s="96">
        <f t="shared" si="9"/>
        <v>2.7525003302373694</v>
      </c>
      <c r="AN53" s="108">
        <v>1</v>
      </c>
      <c r="AO53" s="49">
        <v>46</v>
      </c>
      <c r="AP53" s="110">
        <f t="shared" si="23"/>
        <v>86.086956521739125</v>
      </c>
      <c r="AQ53" s="111">
        <f t="shared" si="24"/>
        <v>15.653643543586888</v>
      </c>
      <c r="AR53" s="112">
        <f t="shared" si="25"/>
        <v>337.88718973987108</v>
      </c>
      <c r="AS53" s="113">
        <f t="shared" si="26"/>
        <v>115.49567775338342</v>
      </c>
      <c r="AT53" s="113">
        <f t="shared" si="27"/>
        <v>150.79644737231007</v>
      </c>
      <c r="AU53" s="95">
        <f t="shared" si="28"/>
        <v>0.76590450084165085</v>
      </c>
      <c r="AV53" s="96">
        <f t="shared" si="29"/>
        <v>8.6336864543514658</v>
      </c>
    </row>
    <row r="54" spans="3:48" x14ac:dyDescent="0.15">
      <c r="C54" s="99">
        <v>1</v>
      </c>
      <c r="D54" s="99"/>
      <c r="E54" s="49">
        <v>47</v>
      </c>
      <c r="F54" s="119">
        <f t="shared" si="10"/>
        <v>86.170212765957444</v>
      </c>
      <c r="G54" s="120">
        <f t="shared" si="11"/>
        <v>0.99776687862315316</v>
      </c>
      <c r="H54" s="120">
        <f t="shared" si="12"/>
        <v>0.13358526749024327</v>
      </c>
      <c r="I54" s="111">
        <f t="shared" si="13"/>
        <v>3.1322434512838062</v>
      </c>
      <c r="J54" s="120">
        <f t="shared" si="14"/>
        <v>6.2785075720414341</v>
      </c>
      <c r="K54" s="121">
        <f t="shared" si="15"/>
        <v>0.99925551533028845</v>
      </c>
      <c r="L54" s="122">
        <f t="shared" si="16"/>
        <v>1.0029848261961103</v>
      </c>
      <c r="M54" s="123">
        <f t="shared" si="17"/>
        <v>1.0014913011085569</v>
      </c>
      <c r="N54" s="124">
        <f t="shared" si="18"/>
        <v>0.13378448334773835</v>
      </c>
      <c r="O54" s="99">
        <f t="shared" si="19"/>
        <v>3.1415926535897931</v>
      </c>
      <c r="P54" s="125">
        <f t="shared" si="20"/>
        <v>6.2878707173437025</v>
      </c>
      <c r="Q54" s="121">
        <f t="shared" si="21"/>
        <v>0.99925484947532517</v>
      </c>
      <c r="R54" s="126">
        <f t="shared" si="22"/>
        <v>3088.9424672569144</v>
      </c>
      <c r="V54" s="47">
        <v>47</v>
      </c>
      <c r="W54" s="117">
        <f t="shared" si="0"/>
        <v>0.25853896589274356</v>
      </c>
      <c r="X54" s="91">
        <f t="shared" si="1"/>
        <v>12.151331396958946</v>
      </c>
      <c r="Y54" s="117">
        <f t="shared" si="2"/>
        <v>24.81974072570338</v>
      </c>
      <c r="Z54" s="95">
        <f t="shared" si="3"/>
        <v>0.25315273743664474</v>
      </c>
      <c r="AA54" s="118">
        <f t="shared" si="4"/>
        <v>1.6761161287444446</v>
      </c>
      <c r="AE54" s="91">
        <f t="shared" si="8"/>
        <v>3.2999999999999963</v>
      </c>
      <c r="AF54" s="92">
        <f t="shared" si="5"/>
        <v>0.30303030303030337</v>
      </c>
      <c r="AG54" s="93">
        <v>3.3</v>
      </c>
      <c r="AH54" s="94">
        <f t="shared" si="6"/>
        <v>14.723198816100528</v>
      </c>
      <c r="AI54" s="95">
        <f t="shared" si="7"/>
        <v>0.42675408962817374</v>
      </c>
      <c r="AJ54" s="96">
        <f t="shared" si="9"/>
        <v>2.7040012934425945</v>
      </c>
      <c r="AN54" s="108">
        <v>1</v>
      </c>
      <c r="AO54" s="49">
        <v>47</v>
      </c>
      <c r="AP54" s="110">
        <f t="shared" si="23"/>
        <v>86.170212765957444</v>
      </c>
      <c r="AQ54" s="111">
        <f t="shared" si="24"/>
        <v>15.971710859852683</v>
      </c>
      <c r="AR54" s="112">
        <f t="shared" si="25"/>
        <v>352.68715321234396</v>
      </c>
      <c r="AS54" s="113">
        <f t="shared" si="26"/>
        <v>117.99801150107957</v>
      </c>
      <c r="AT54" s="113">
        <f t="shared" si="27"/>
        <v>153.93804002589985</v>
      </c>
      <c r="AU54" s="95">
        <f t="shared" si="28"/>
        <v>0.76652925736371968</v>
      </c>
      <c r="AV54" s="96">
        <f t="shared" si="29"/>
        <v>8.6601632712155521</v>
      </c>
    </row>
    <row r="55" spans="3:48" x14ac:dyDescent="0.15">
      <c r="C55" s="99">
        <v>1</v>
      </c>
      <c r="D55" s="99"/>
      <c r="E55" s="49">
        <v>48</v>
      </c>
      <c r="F55" s="119">
        <f t="shared" si="10"/>
        <v>86.25</v>
      </c>
      <c r="G55" s="120">
        <f t="shared" si="11"/>
        <v>0.99785892323860348</v>
      </c>
      <c r="H55" s="120">
        <f t="shared" si="12"/>
        <v>0.1308062584602861</v>
      </c>
      <c r="I55" s="111">
        <f t="shared" si="13"/>
        <v>3.1326286132812369</v>
      </c>
      <c r="J55" s="120">
        <f t="shared" si="14"/>
        <v>6.2787004060937326</v>
      </c>
      <c r="K55" s="121">
        <f t="shared" si="15"/>
        <v>0.99928620582290817</v>
      </c>
      <c r="L55" s="122">
        <f t="shared" si="16"/>
        <v>1.0028615075117913</v>
      </c>
      <c r="M55" s="123">
        <f t="shared" si="17"/>
        <v>1.0014297316895435</v>
      </c>
      <c r="N55" s="124">
        <f t="shared" si="18"/>
        <v>0.13099327631319738</v>
      </c>
      <c r="O55" s="99">
        <f t="shared" si="19"/>
        <v>3.1415926535897931</v>
      </c>
      <c r="P55" s="125">
        <f t="shared" si="20"/>
        <v>6.2876772630334745</v>
      </c>
      <c r="Q55" s="121">
        <f t="shared" si="21"/>
        <v>0.99928559376285142</v>
      </c>
      <c r="R55" s="126">
        <f t="shared" si="22"/>
        <v>3221.9238645480509</v>
      </c>
      <c r="V55" s="47">
        <v>48</v>
      </c>
      <c r="W55" s="117">
        <f t="shared" si="0"/>
        <v>0.25583167698662213</v>
      </c>
      <c r="X55" s="91">
        <f t="shared" si="1"/>
        <v>12.279920495357862</v>
      </c>
      <c r="Y55" s="117">
        <f t="shared" si="2"/>
        <v>25.071504344688968</v>
      </c>
      <c r="Z55" s="95">
        <f t="shared" si="3"/>
        <v>0.25061062235424209</v>
      </c>
      <c r="AA55" s="118">
        <f t="shared" si="4"/>
        <v>1.6638920573498011</v>
      </c>
      <c r="AE55" s="91">
        <f t="shared" si="8"/>
        <v>3.3499999999999961</v>
      </c>
      <c r="AF55" s="92">
        <f t="shared" si="5"/>
        <v>0.29850746268656753</v>
      </c>
      <c r="AG55" s="93">
        <v>3.35</v>
      </c>
      <c r="AH55" s="94">
        <f t="shared" si="6"/>
        <v>14.942629174400277</v>
      </c>
      <c r="AI55" s="95">
        <f t="shared" si="7"/>
        <v>0.42048726725708641</v>
      </c>
      <c r="AJ55" s="96">
        <f t="shared" si="9"/>
        <v>2.6578274377827253</v>
      </c>
      <c r="AN55" s="108">
        <v>1</v>
      </c>
      <c r="AO55" s="49">
        <v>48</v>
      </c>
      <c r="AP55" s="110">
        <f t="shared" si="23"/>
        <v>86.25</v>
      </c>
      <c r="AQ55" s="111">
        <f t="shared" si="24"/>
        <v>16.289788298678495</v>
      </c>
      <c r="AR55" s="112">
        <f t="shared" si="25"/>
        <v>367.80548669211669</v>
      </c>
      <c r="AS55" s="113">
        <f t="shared" si="26"/>
        <v>120.50053361211856</v>
      </c>
      <c r="AT55" s="113">
        <f t="shared" si="27"/>
        <v>157.07963267948963</v>
      </c>
      <c r="AU55" s="95">
        <f t="shared" si="28"/>
        <v>0.7671302227831901</v>
      </c>
      <c r="AV55" s="96">
        <f t="shared" si="29"/>
        <v>8.6857649840844839</v>
      </c>
    </row>
    <row r="56" spans="3:48" x14ac:dyDescent="0.15">
      <c r="C56" s="99">
        <v>1</v>
      </c>
      <c r="D56" s="99"/>
      <c r="E56" s="49">
        <v>49</v>
      </c>
      <c r="F56" s="119">
        <f t="shared" si="10"/>
        <v>86.326530612244895</v>
      </c>
      <c r="G56" s="120">
        <f t="shared" si="11"/>
        <v>0.99794539275033634</v>
      </c>
      <c r="H56" s="120">
        <f t="shared" si="12"/>
        <v>0.12814043996142591</v>
      </c>
      <c r="I56" s="111">
        <f t="shared" si="13"/>
        <v>3.1329904612703992</v>
      </c>
      <c r="J56" s="120">
        <f t="shared" si="14"/>
        <v>6.2788815581098696</v>
      </c>
      <c r="K56" s="121">
        <f t="shared" si="15"/>
        <v>0.99931503706172742</v>
      </c>
      <c r="L56" s="122">
        <f t="shared" si="16"/>
        <v>1.0027456809797965</v>
      </c>
      <c r="M56" s="123">
        <f t="shared" si="17"/>
        <v>1.0013718994358671</v>
      </c>
      <c r="N56" s="124">
        <f t="shared" si="18"/>
        <v>0.12831623575872075</v>
      </c>
      <c r="O56" s="99">
        <f t="shared" si="19"/>
        <v>3.1415926535897922</v>
      </c>
      <c r="P56" s="125">
        <f t="shared" si="20"/>
        <v>6.287495552177317</v>
      </c>
      <c r="Q56" s="121">
        <f t="shared" si="21"/>
        <v>0.9993144734716769</v>
      </c>
      <c r="R56" s="126">
        <f t="shared" si="22"/>
        <v>3357.704867872636</v>
      </c>
      <c r="V56" s="47">
        <v>49</v>
      </c>
      <c r="W56" s="117">
        <f t="shared" si="0"/>
        <v>0.25320769298650225</v>
      </c>
      <c r="X56" s="91">
        <f t="shared" si="1"/>
        <v>12.40717695633861</v>
      </c>
      <c r="Y56" s="117">
        <f t="shared" si="2"/>
        <v>25.320769298650223</v>
      </c>
      <c r="Z56" s="95">
        <f t="shared" si="3"/>
        <v>0.24814353912677228</v>
      </c>
      <c r="AA56" s="118">
        <f t="shared" si="4"/>
        <v>1.6520814637831098</v>
      </c>
      <c r="AE56" s="91">
        <f t="shared" si="8"/>
        <v>3.3999999999999959</v>
      </c>
      <c r="AF56" s="92">
        <f t="shared" si="5"/>
        <v>0.29411764705882387</v>
      </c>
      <c r="AG56" s="93">
        <v>3.4</v>
      </c>
      <c r="AH56" s="94">
        <f t="shared" si="6"/>
        <v>15.16221612321943</v>
      </c>
      <c r="AI56" s="95">
        <f t="shared" si="7"/>
        <v>0.41439755614336027</v>
      </c>
      <c r="AJ56" s="96">
        <f t="shared" si="9"/>
        <v>2.6138131725380993</v>
      </c>
      <c r="AN56" s="108">
        <v>1</v>
      </c>
      <c r="AO56" s="49">
        <v>49</v>
      </c>
      <c r="AP56" s="110">
        <f t="shared" si="23"/>
        <v>86.326530612244895</v>
      </c>
      <c r="AQ56" s="111">
        <f t="shared" si="24"/>
        <v>16.607875239089683</v>
      </c>
      <c r="AR56" s="112">
        <f t="shared" si="25"/>
        <v>383.2421865066363</v>
      </c>
      <c r="AS56" s="113">
        <f t="shared" si="26"/>
        <v>123.00323200028537</v>
      </c>
      <c r="AT56" s="113">
        <f t="shared" si="27"/>
        <v>160.22122533307945</v>
      </c>
      <c r="AU56" s="95">
        <f t="shared" si="28"/>
        <v>0.76770872114214184</v>
      </c>
      <c r="AV56" s="96">
        <f t="shared" si="29"/>
        <v>8.7105338713671028</v>
      </c>
    </row>
    <row r="57" spans="3:48" x14ac:dyDescent="0.15">
      <c r="C57" s="99">
        <v>1</v>
      </c>
      <c r="D57" s="99"/>
      <c r="E57" s="49">
        <v>50</v>
      </c>
      <c r="F57" s="119">
        <f t="shared" si="10"/>
        <v>86.4</v>
      </c>
      <c r="G57" s="120">
        <f t="shared" si="11"/>
        <v>0.99802672842827156</v>
      </c>
      <c r="H57" s="120">
        <f t="shared" si="12"/>
        <v>0.12558103905862661</v>
      </c>
      <c r="I57" s="111">
        <f t="shared" si="13"/>
        <v>3.1333308391076025</v>
      </c>
      <c r="J57" s="120">
        <f t="shared" si="14"/>
        <v>6.2790519529313302</v>
      </c>
      <c r="K57" s="121">
        <f t="shared" si="15"/>
        <v>0.99934215623984013</v>
      </c>
      <c r="L57" s="122">
        <f t="shared" si="16"/>
        <v>1.0026367514017587</v>
      </c>
      <c r="M57" s="123">
        <f t="shared" si="17"/>
        <v>1.0013175077874943</v>
      </c>
      <c r="N57" s="124">
        <f t="shared" si="18"/>
        <v>0.12574649305554797</v>
      </c>
      <c r="O57" s="99">
        <f t="shared" si="19"/>
        <v>3.1415926535897927</v>
      </c>
      <c r="P57" s="125">
        <f t="shared" si="20"/>
        <v>6.2873246527773983</v>
      </c>
      <c r="Q57" s="121">
        <f t="shared" si="21"/>
        <v>0.99934163641510332</v>
      </c>
      <c r="R57" s="126">
        <f t="shared" si="22"/>
        <v>3496.2854773777244</v>
      </c>
      <c r="V57" s="47">
        <v>50</v>
      </c>
      <c r="W57" s="117">
        <f t="shared" si="0"/>
        <v>0.25066282746310004</v>
      </c>
      <c r="X57" s="91">
        <f t="shared" si="1"/>
        <v>12.533141373155003</v>
      </c>
      <c r="Y57" s="117">
        <f t="shared" si="2"/>
        <v>25.567608401236207</v>
      </c>
      <c r="Z57" s="95">
        <f t="shared" si="3"/>
        <v>0.24574787006186277</v>
      </c>
      <c r="AA57" s="118">
        <f t="shared" si="4"/>
        <v>1.6406615317335909</v>
      </c>
      <c r="AE57" s="91">
        <f t="shared" si="8"/>
        <v>3.4499999999999957</v>
      </c>
      <c r="AF57" s="92">
        <f t="shared" si="5"/>
        <v>0.28985507246376846</v>
      </c>
      <c r="AG57" s="93">
        <v>3.45</v>
      </c>
      <c r="AH57" s="94">
        <f t="shared" si="6"/>
        <v>15.38194855682973</v>
      </c>
      <c r="AI57" s="95">
        <f t="shared" si="7"/>
        <v>0.40847785207224557</v>
      </c>
      <c r="AJ57" s="96">
        <f t="shared" si="9"/>
        <v>2.5718081880003276</v>
      </c>
      <c r="AN57" s="108">
        <v>1</v>
      </c>
      <c r="AO57" s="49">
        <v>50</v>
      </c>
      <c r="AP57" s="110">
        <f t="shared" si="23"/>
        <v>86.4</v>
      </c>
      <c r="AQ57" s="111">
        <f t="shared" si="24"/>
        <v>16.92597110990868</v>
      </c>
      <c r="AR57" s="112">
        <f t="shared" si="25"/>
        <v>398.99724927650016</v>
      </c>
      <c r="AS57" s="113">
        <f t="shared" si="26"/>
        <v>125.50609558873057</v>
      </c>
      <c r="AT57" s="113">
        <f t="shared" si="27"/>
        <v>163.36281798666926</v>
      </c>
      <c r="AU57" s="95">
        <f t="shared" si="28"/>
        <v>0.76826598081193809</v>
      </c>
      <c r="AV57" s="96">
        <f t="shared" si="29"/>
        <v>8.7345095647058564</v>
      </c>
    </row>
    <row r="58" spans="3:48" x14ac:dyDescent="0.15">
      <c r="C58" s="42"/>
      <c r="D58" s="42"/>
      <c r="E58" s="60"/>
      <c r="F58" s="42"/>
      <c r="G58" s="59"/>
      <c r="H58" s="59"/>
      <c r="I58" s="132">
        <f>PI()</f>
        <v>3.1415926535897931</v>
      </c>
      <c r="J58" s="133">
        <f>I58*2</f>
        <v>6.2831853071795862</v>
      </c>
      <c r="K58" s="134">
        <f>J58/6.28318530717959</f>
        <v>0.99999999999999944</v>
      </c>
      <c r="L58" s="135"/>
      <c r="M58" s="136"/>
      <c r="N58" s="136"/>
      <c r="O58" s="42"/>
      <c r="P58" s="61"/>
      <c r="Q58" s="42"/>
      <c r="R58" s="137"/>
      <c r="V58" s="42"/>
      <c r="W58" s="138"/>
      <c r="X58" s="139"/>
      <c r="Y58" s="138"/>
      <c r="Z58" s="140"/>
      <c r="AA58" s="141"/>
      <c r="AB58" s="61"/>
      <c r="AE58" s="142">
        <f t="shared" si="8"/>
        <v>3.4999999999999956</v>
      </c>
      <c r="AF58" s="143">
        <f t="shared" si="5"/>
        <v>0.28571428571428609</v>
      </c>
      <c r="AG58" s="144">
        <v>3.5</v>
      </c>
      <c r="AH58" s="145">
        <f t="shared" si="6"/>
        <v>15.601816298448734</v>
      </c>
      <c r="AI58" s="146">
        <f t="shared" si="7"/>
        <v>0.40272140031570008</v>
      </c>
      <c r="AJ58" s="147">
        <f t="shared" si="9"/>
        <v>2.5316757465952642</v>
      </c>
      <c r="AN58" s="148"/>
      <c r="AO58" s="149" t="s">
        <v>43</v>
      </c>
      <c r="AP58" s="150"/>
      <c r="AQ58" s="151"/>
      <c r="AR58" s="152"/>
      <c r="AS58" s="153"/>
      <c r="AT58" s="153"/>
      <c r="AU58" s="132"/>
      <c r="AV58" s="154"/>
    </row>
    <row r="59" spans="3:48" x14ac:dyDescent="0.15">
      <c r="AO59" s="149" t="s">
        <v>44</v>
      </c>
    </row>
  </sheetData>
  <phoneticPr fontId="2"/>
  <pageMargins left="0.59027777777777779" right="0.39305555555555555" top="0.59027777777777779" bottom="0.39305555555555555" header="0.51180555555555562" footer="0.51180555555555562"/>
  <pageSetup paperSize="9" scale="70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円形度計算基礎資料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Radix-Mae</dc:creator>
  <cp:lastModifiedBy>Radix-Mae</cp:lastModifiedBy>
  <dcterms:created xsi:type="dcterms:W3CDTF">2019-03-20T00:54:40Z</dcterms:created>
  <dcterms:modified xsi:type="dcterms:W3CDTF">2019-03-20T00:55:46Z</dcterms:modified>
</cp:coreProperties>
</file>