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MBE\src\data\Excel\"/>
    </mc:Choice>
  </mc:AlternateContent>
  <bookViews>
    <workbookView xWindow="0" yWindow="0" windowWidth="14925" windowHeight="6915"/>
  </bookViews>
  <sheets>
    <sheet name="凝集体の計算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7" i="1" l="1"/>
  <c r="Q47" i="1"/>
  <c r="E47" i="1"/>
  <c r="F47" i="1" s="1"/>
  <c r="U46" i="1"/>
  <c r="Q46" i="1"/>
  <c r="E46" i="1"/>
  <c r="F46" i="1" s="1"/>
  <c r="U45" i="1"/>
  <c r="Q45" i="1"/>
  <c r="E45" i="1"/>
  <c r="F45" i="1" s="1"/>
  <c r="U44" i="1"/>
  <c r="Q44" i="1"/>
  <c r="E44" i="1"/>
  <c r="F44" i="1" s="1"/>
  <c r="U43" i="1"/>
  <c r="Q43" i="1"/>
  <c r="E43" i="1"/>
  <c r="F43" i="1" s="1"/>
  <c r="U42" i="1"/>
  <c r="Q42" i="1"/>
  <c r="E42" i="1"/>
  <c r="F42" i="1" s="1"/>
  <c r="U41" i="1"/>
  <c r="Q41" i="1"/>
  <c r="E41" i="1"/>
  <c r="F41" i="1" s="1"/>
  <c r="U40" i="1"/>
  <c r="Q40" i="1"/>
  <c r="E40" i="1"/>
  <c r="F40" i="1" s="1"/>
  <c r="U39" i="1"/>
  <c r="Q39" i="1"/>
  <c r="E39" i="1"/>
  <c r="F39" i="1" s="1"/>
  <c r="U38" i="1"/>
  <c r="Q38" i="1"/>
  <c r="E38" i="1"/>
  <c r="F38" i="1" s="1"/>
  <c r="U37" i="1"/>
  <c r="Q37" i="1"/>
  <c r="E37" i="1"/>
  <c r="F37" i="1" s="1"/>
  <c r="U36" i="1"/>
  <c r="Q36" i="1"/>
  <c r="E36" i="1"/>
  <c r="F36" i="1" s="1"/>
  <c r="U35" i="1"/>
  <c r="Q35" i="1"/>
  <c r="E35" i="1"/>
  <c r="F35" i="1" s="1"/>
  <c r="U34" i="1"/>
  <c r="Q34" i="1"/>
  <c r="E34" i="1"/>
  <c r="F34" i="1" s="1"/>
  <c r="U33" i="1"/>
  <c r="Q33" i="1"/>
  <c r="E33" i="1"/>
  <c r="F33" i="1" s="1"/>
  <c r="G33" i="1" s="1"/>
  <c r="U32" i="1"/>
  <c r="Q32" i="1"/>
  <c r="E32" i="1"/>
  <c r="F32" i="1" s="1"/>
  <c r="U31" i="1"/>
  <c r="Q31" i="1"/>
  <c r="E31" i="1"/>
  <c r="F31" i="1" s="1"/>
  <c r="U30" i="1"/>
  <c r="Q30" i="1"/>
  <c r="E30" i="1"/>
  <c r="F30" i="1" s="1"/>
  <c r="G30" i="1" s="1"/>
  <c r="U29" i="1"/>
  <c r="Q29" i="1"/>
  <c r="E29" i="1"/>
  <c r="F29" i="1" s="1"/>
  <c r="U28" i="1"/>
  <c r="Q28" i="1"/>
  <c r="G28" i="1"/>
  <c r="E28" i="1"/>
  <c r="F28" i="1" s="1"/>
  <c r="U27" i="1"/>
  <c r="Q27" i="1"/>
  <c r="E27" i="1"/>
  <c r="F27" i="1" s="1"/>
  <c r="U26" i="1"/>
  <c r="Q26" i="1"/>
  <c r="E26" i="1"/>
  <c r="F26" i="1" s="1"/>
  <c r="U25" i="1"/>
  <c r="Q25" i="1"/>
  <c r="E25" i="1"/>
  <c r="F25" i="1" s="1"/>
  <c r="G25" i="1" s="1"/>
  <c r="U24" i="1"/>
  <c r="Q24" i="1"/>
  <c r="E24" i="1"/>
  <c r="F24" i="1" s="1"/>
  <c r="U23" i="1"/>
  <c r="Q23" i="1"/>
  <c r="G23" i="1"/>
  <c r="E23" i="1"/>
  <c r="F23" i="1" s="1"/>
  <c r="U22" i="1"/>
  <c r="Q22" i="1"/>
  <c r="E22" i="1"/>
  <c r="F22" i="1" s="1"/>
  <c r="U21" i="1"/>
  <c r="Q21" i="1"/>
  <c r="E21" i="1"/>
  <c r="F21" i="1" s="1"/>
  <c r="U20" i="1"/>
  <c r="Q20" i="1"/>
  <c r="G20" i="1"/>
  <c r="E20" i="1"/>
  <c r="F20" i="1" s="1"/>
  <c r="U19" i="1"/>
  <c r="Q19" i="1"/>
  <c r="E19" i="1"/>
  <c r="F19" i="1" s="1"/>
  <c r="U18" i="1"/>
  <c r="Q18" i="1"/>
  <c r="E18" i="1"/>
  <c r="F18" i="1" s="1"/>
  <c r="U17" i="1"/>
  <c r="Q17" i="1"/>
  <c r="E17" i="1"/>
  <c r="F17" i="1" s="1"/>
  <c r="G17" i="1" s="1"/>
  <c r="U16" i="1"/>
  <c r="Q16" i="1"/>
  <c r="E16" i="1"/>
  <c r="F16" i="1" s="1"/>
  <c r="U15" i="1"/>
  <c r="Q15" i="1"/>
  <c r="G15" i="1"/>
  <c r="E15" i="1"/>
  <c r="F15" i="1" s="1"/>
  <c r="U14" i="1"/>
  <c r="Q14" i="1"/>
  <c r="E14" i="1"/>
  <c r="F14" i="1" s="1"/>
  <c r="U13" i="1"/>
  <c r="Q13" i="1"/>
  <c r="E13" i="1"/>
  <c r="F13" i="1" s="1"/>
  <c r="U12" i="1"/>
  <c r="Q12" i="1"/>
  <c r="G12" i="1"/>
  <c r="E12" i="1"/>
  <c r="F12" i="1" s="1"/>
  <c r="U11" i="1"/>
  <c r="Q11" i="1"/>
  <c r="E11" i="1"/>
  <c r="F11" i="1" s="1"/>
  <c r="U10" i="1"/>
  <c r="Q10" i="1"/>
  <c r="E10" i="1"/>
  <c r="F10" i="1" s="1"/>
  <c r="E9" i="1"/>
  <c r="E8" i="1"/>
  <c r="H14" i="1" l="1"/>
  <c r="I14" i="1" s="1"/>
  <c r="K14" i="1" s="1"/>
  <c r="L14" i="1" s="1"/>
  <c r="H22" i="1"/>
  <c r="I22" i="1" s="1"/>
  <c r="K22" i="1" s="1"/>
  <c r="L22" i="1" s="1"/>
  <c r="J17" i="1"/>
  <c r="H17" i="1"/>
  <c r="I17" i="1" s="1"/>
  <c r="K17" i="1" s="1"/>
  <c r="L17" i="1" s="1"/>
  <c r="H33" i="1"/>
  <c r="I33" i="1" s="1"/>
  <c r="K33" i="1" s="1"/>
  <c r="L33" i="1" s="1"/>
  <c r="H11" i="1"/>
  <c r="I11" i="1" s="1"/>
  <c r="K11" i="1" s="1"/>
  <c r="L11" i="1" s="1"/>
  <c r="G14" i="1"/>
  <c r="H19" i="1"/>
  <c r="I19" i="1" s="1"/>
  <c r="K19" i="1" s="1"/>
  <c r="L19" i="1" s="1"/>
  <c r="G22" i="1"/>
  <c r="H27" i="1"/>
  <c r="I27" i="1" s="1"/>
  <c r="K27" i="1" s="1"/>
  <c r="L27" i="1" s="1"/>
  <c r="H35" i="1"/>
  <c r="I35" i="1" s="1"/>
  <c r="K35" i="1" s="1"/>
  <c r="L35" i="1" s="1"/>
  <c r="G37" i="1"/>
  <c r="H37" i="1"/>
  <c r="I37" i="1" s="1"/>
  <c r="K37" i="1" s="1"/>
  <c r="L37" i="1" s="1"/>
  <c r="G11" i="1"/>
  <c r="H16" i="1"/>
  <c r="I16" i="1" s="1"/>
  <c r="K16" i="1" s="1"/>
  <c r="L16" i="1" s="1"/>
  <c r="G19" i="1"/>
  <c r="J24" i="1"/>
  <c r="H24" i="1"/>
  <c r="I24" i="1" s="1"/>
  <c r="K24" i="1" s="1"/>
  <c r="L24" i="1" s="1"/>
  <c r="G27" i="1"/>
  <c r="J32" i="1"/>
  <c r="H32" i="1"/>
  <c r="I32" i="1" s="1"/>
  <c r="K32" i="1" s="1"/>
  <c r="L32" i="1" s="1"/>
  <c r="G35" i="1"/>
  <c r="G40" i="1"/>
  <c r="H40" i="1"/>
  <c r="I40" i="1" s="1"/>
  <c r="K40" i="1" s="1"/>
  <c r="L40" i="1" s="1"/>
  <c r="H45" i="1"/>
  <c r="I45" i="1" s="1"/>
  <c r="K45" i="1" s="1"/>
  <c r="L45" i="1" s="1"/>
  <c r="J46" i="1"/>
  <c r="H46" i="1"/>
  <c r="I46" i="1" s="1"/>
  <c r="K46" i="1" s="1"/>
  <c r="L46" i="1" s="1"/>
  <c r="G42" i="1"/>
  <c r="H42" i="1"/>
  <c r="I42" i="1" s="1"/>
  <c r="K42" i="1" s="1"/>
  <c r="L42" i="1" s="1"/>
  <c r="J13" i="1"/>
  <c r="H13" i="1"/>
  <c r="I13" i="1" s="1"/>
  <c r="K13" i="1" s="1"/>
  <c r="L13" i="1" s="1"/>
  <c r="G16" i="1"/>
  <c r="J21" i="1"/>
  <c r="H21" i="1"/>
  <c r="I21" i="1" s="1"/>
  <c r="K21" i="1" s="1"/>
  <c r="L21" i="1" s="1"/>
  <c r="G24" i="1"/>
  <c r="H29" i="1"/>
  <c r="I29" i="1" s="1"/>
  <c r="K29" i="1" s="1"/>
  <c r="L29" i="1" s="1"/>
  <c r="G32" i="1"/>
  <c r="H43" i="1"/>
  <c r="I43" i="1" s="1"/>
  <c r="K43" i="1" s="1"/>
  <c r="L43" i="1" s="1"/>
  <c r="G43" i="1"/>
  <c r="G45" i="1"/>
  <c r="G46" i="1"/>
  <c r="H10" i="1"/>
  <c r="I10" i="1" s="1"/>
  <c r="K10" i="1" s="1"/>
  <c r="L10" i="1" s="1"/>
  <c r="G13" i="1"/>
  <c r="H18" i="1"/>
  <c r="I18" i="1" s="1"/>
  <c r="K18" i="1" s="1"/>
  <c r="L18" i="1" s="1"/>
  <c r="G21" i="1"/>
  <c r="J26" i="1"/>
  <c r="H26" i="1"/>
  <c r="I26" i="1" s="1"/>
  <c r="K26" i="1" s="1"/>
  <c r="L26" i="1" s="1"/>
  <c r="G29" i="1"/>
  <c r="H34" i="1"/>
  <c r="I34" i="1" s="1"/>
  <c r="K34" i="1" s="1"/>
  <c r="L34" i="1" s="1"/>
  <c r="G38" i="1"/>
  <c r="H38" i="1"/>
  <c r="I38" i="1" s="1"/>
  <c r="K38" i="1" s="1"/>
  <c r="L38" i="1" s="1"/>
  <c r="G47" i="1"/>
  <c r="H47" i="1"/>
  <c r="I47" i="1" s="1"/>
  <c r="K47" i="1" s="1"/>
  <c r="L47" i="1" s="1"/>
  <c r="H25" i="1"/>
  <c r="I25" i="1" s="1"/>
  <c r="K25" i="1" s="1"/>
  <c r="L25" i="1" s="1"/>
  <c r="G39" i="1"/>
  <c r="H39" i="1"/>
  <c r="I39" i="1" s="1"/>
  <c r="K39" i="1" s="1"/>
  <c r="L39" i="1" s="1"/>
  <c r="G10" i="1"/>
  <c r="H15" i="1"/>
  <c r="I15" i="1" s="1"/>
  <c r="K15" i="1" s="1"/>
  <c r="L15" i="1" s="1"/>
  <c r="G18" i="1"/>
  <c r="J23" i="1"/>
  <c r="H23" i="1"/>
  <c r="I23" i="1" s="1"/>
  <c r="K23" i="1" s="1"/>
  <c r="L23" i="1" s="1"/>
  <c r="G26" i="1"/>
  <c r="J31" i="1"/>
  <c r="H31" i="1"/>
  <c r="I31" i="1" s="1"/>
  <c r="K31" i="1" s="1"/>
  <c r="L31" i="1" s="1"/>
  <c r="G34" i="1"/>
  <c r="G41" i="1"/>
  <c r="H41" i="1"/>
  <c r="I41" i="1" s="1"/>
  <c r="K41" i="1" s="1"/>
  <c r="L41" i="1" s="1"/>
  <c r="H30" i="1"/>
  <c r="I30" i="1" s="1"/>
  <c r="K30" i="1" s="1"/>
  <c r="L30" i="1" s="1"/>
  <c r="J12" i="1"/>
  <c r="H12" i="1"/>
  <c r="I12" i="1" s="1"/>
  <c r="K12" i="1" s="1"/>
  <c r="L12" i="1" s="1"/>
  <c r="H20" i="1"/>
  <c r="I20" i="1" s="1"/>
  <c r="K20" i="1" s="1"/>
  <c r="L20" i="1" s="1"/>
  <c r="H28" i="1"/>
  <c r="I28" i="1" s="1"/>
  <c r="K28" i="1" s="1"/>
  <c r="L28" i="1" s="1"/>
  <c r="G31" i="1"/>
  <c r="H36" i="1"/>
  <c r="I36" i="1" s="1"/>
  <c r="K36" i="1" s="1"/>
  <c r="L36" i="1" s="1"/>
  <c r="G36" i="1"/>
  <c r="H44" i="1"/>
  <c r="I44" i="1" s="1"/>
  <c r="K44" i="1" s="1"/>
  <c r="L44" i="1" s="1"/>
  <c r="G44" i="1"/>
  <c r="T25" i="1" l="1"/>
  <c r="V25" i="1" s="1"/>
  <c r="M25" i="1"/>
  <c r="O25" i="1" s="1"/>
  <c r="P25" i="1" s="1"/>
  <c r="R25" i="1" s="1"/>
  <c r="T44" i="1"/>
  <c r="V44" i="1" s="1"/>
  <c r="M44" i="1"/>
  <c r="O44" i="1" s="1"/>
  <c r="P44" i="1" s="1"/>
  <c r="R44" i="1" s="1"/>
  <c r="J41" i="1"/>
  <c r="T47" i="1"/>
  <c r="V47" i="1" s="1"/>
  <c r="M47" i="1"/>
  <c r="O47" i="1" s="1"/>
  <c r="P47" i="1" s="1"/>
  <c r="R47" i="1" s="1"/>
  <c r="J10" i="1"/>
  <c r="J29" i="1"/>
  <c r="J40" i="1"/>
  <c r="T27" i="1"/>
  <c r="V27" i="1" s="1"/>
  <c r="M27" i="1"/>
  <c r="O27" i="1" s="1"/>
  <c r="P27" i="1" s="1"/>
  <c r="R27" i="1" s="1"/>
  <c r="T33" i="1"/>
  <c r="V33" i="1" s="1"/>
  <c r="M33" i="1"/>
  <c r="O33" i="1" s="1"/>
  <c r="P33" i="1" s="1"/>
  <c r="R33" i="1" s="1"/>
  <c r="J44" i="1"/>
  <c r="J20" i="1"/>
  <c r="J15" i="1"/>
  <c r="T26" i="1"/>
  <c r="V26" i="1" s="1"/>
  <c r="M26" i="1"/>
  <c r="O26" i="1" s="1"/>
  <c r="P26" i="1" s="1"/>
  <c r="R26" i="1" s="1"/>
  <c r="J42" i="1"/>
  <c r="J16" i="1"/>
  <c r="J27" i="1"/>
  <c r="J33" i="1"/>
  <c r="T41" i="1"/>
  <c r="V41" i="1" s="1"/>
  <c r="M41" i="1"/>
  <c r="O41" i="1" s="1"/>
  <c r="P41" i="1" s="1"/>
  <c r="R41" i="1" s="1"/>
  <c r="T20" i="1"/>
  <c r="V20" i="1" s="1"/>
  <c r="M20" i="1"/>
  <c r="O20" i="1" s="1"/>
  <c r="P20" i="1" s="1"/>
  <c r="R20" i="1" s="1"/>
  <c r="T15" i="1"/>
  <c r="V15" i="1" s="1"/>
  <c r="M15" i="1"/>
  <c r="O15" i="1" s="1"/>
  <c r="P15" i="1" s="1"/>
  <c r="R15" i="1" s="1"/>
  <c r="T16" i="1"/>
  <c r="V16" i="1" s="1"/>
  <c r="M16" i="1"/>
  <c r="O16" i="1" s="1"/>
  <c r="P16" i="1" s="1"/>
  <c r="R16" i="1" s="1"/>
  <c r="T12" i="1"/>
  <c r="V12" i="1" s="1"/>
  <c r="M12" i="1"/>
  <c r="O12" i="1" s="1"/>
  <c r="P12" i="1" s="1"/>
  <c r="R12" i="1" s="1"/>
  <c r="T31" i="1"/>
  <c r="V31" i="1" s="1"/>
  <c r="M31" i="1"/>
  <c r="O31" i="1" s="1"/>
  <c r="P31" i="1" s="1"/>
  <c r="R31" i="1" s="1"/>
  <c r="J47" i="1"/>
  <c r="T21" i="1"/>
  <c r="V21" i="1" s="1"/>
  <c r="M21" i="1"/>
  <c r="O21" i="1" s="1"/>
  <c r="P21" i="1" s="1"/>
  <c r="R21" i="1" s="1"/>
  <c r="T46" i="1"/>
  <c r="V46" i="1" s="1"/>
  <c r="M46" i="1"/>
  <c r="O46" i="1" s="1"/>
  <c r="P46" i="1" s="1"/>
  <c r="R46" i="1" s="1"/>
  <c r="T32" i="1"/>
  <c r="V32" i="1" s="1"/>
  <c r="M32" i="1"/>
  <c r="O32" i="1" s="1"/>
  <c r="P32" i="1" s="1"/>
  <c r="R32" i="1" s="1"/>
  <c r="T17" i="1"/>
  <c r="V17" i="1" s="1"/>
  <c r="M17" i="1"/>
  <c r="O17" i="1" s="1"/>
  <c r="P17" i="1" s="1"/>
  <c r="R17" i="1" s="1"/>
  <c r="T36" i="1"/>
  <c r="V36" i="1" s="1"/>
  <c r="M36" i="1"/>
  <c r="O36" i="1" s="1"/>
  <c r="P36" i="1" s="1"/>
  <c r="R36" i="1" s="1"/>
  <c r="T39" i="1"/>
  <c r="V39" i="1" s="1"/>
  <c r="M39" i="1"/>
  <c r="O39" i="1" s="1"/>
  <c r="P39" i="1" s="1"/>
  <c r="R39" i="1" s="1"/>
  <c r="T38" i="1"/>
  <c r="V38" i="1" s="1"/>
  <c r="M38" i="1"/>
  <c r="O38" i="1" s="1"/>
  <c r="P38" i="1" s="1"/>
  <c r="R38" i="1" s="1"/>
  <c r="T37" i="1"/>
  <c r="V37" i="1" s="1"/>
  <c r="M37" i="1"/>
  <c r="O37" i="1" s="1"/>
  <c r="P37" i="1" s="1"/>
  <c r="R37" i="1" s="1"/>
  <c r="T19" i="1"/>
  <c r="V19" i="1" s="1"/>
  <c r="M19" i="1"/>
  <c r="O19" i="1" s="1"/>
  <c r="P19" i="1" s="1"/>
  <c r="R19" i="1" s="1"/>
  <c r="J36" i="1"/>
  <c r="T30" i="1"/>
  <c r="V30" i="1" s="1"/>
  <c r="M30" i="1"/>
  <c r="O30" i="1" s="1"/>
  <c r="P30" i="1" s="1"/>
  <c r="R30" i="1" s="1"/>
  <c r="T18" i="1"/>
  <c r="V18" i="1" s="1"/>
  <c r="M18" i="1"/>
  <c r="O18" i="1" s="1"/>
  <c r="P18" i="1" s="1"/>
  <c r="R18" i="1" s="1"/>
  <c r="T43" i="1"/>
  <c r="V43" i="1" s="1"/>
  <c r="M43" i="1"/>
  <c r="O43" i="1" s="1"/>
  <c r="P43" i="1" s="1"/>
  <c r="R43" i="1" s="1"/>
  <c r="T45" i="1"/>
  <c r="V45" i="1" s="1"/>
  <c r="M45" i="1"/>
  <c r="O45" i="1" s="1"/>
  <c r="P45" i="1" s="1"/>
  <c r="R45" i="1" s="1"/>
  <c r="J19" i="1"/>
  <c r="T22" i="1"/>
  <c r="V22" i="1" s="1"/>
  <c r="M22" i="1"/>
  <c r="O22" i="1" s="1"/>
  <c r="P22" i="1" s="1"/>
  <c r="R22" i="1" s="1"/>
  <c r="J30" i="1"/>
  <c r="T23" i="1"/>
  <c r="V23" i="1" s="1"/>
  <c r="M23" i="1"/>
  <c r="O23" i="1" s="1"/>
  <c r="P23" i="1" s="1"/>
  <c r="R23" i="1" s="1"/>
  <c r="J39" i="1"/>
  <c r="J38" i="1"/>
  <c r="J18" i="1"/>
  <c r="J43" i="1"/>
  <c r="T13" i="1"/>
  <c r="V13" i="1" s="1"/>
  <c r="M13" i="1"/>
  <c r="O13" i="1" s="1"/>
  <c r="P13" i="1" s="1"/>
  <c r="R13" i="1" s="1"/>
  <c r="J45" i="1"/>
  <c r="T24" i="1"/>
  <c r="V24" i="1" s="1"/>
  <c r="M24" i="1"/>
  <c r="O24" i="1" s="1"/>
  <c r="P24" i="1" s="1"/>
  <c r="R24" i="1" s="1"/>
  <c r="J37" i="1"/>
  <c r="J22" i="1"/>
  <c r="T28" i="1"/>
  <c r="V28" i="1" s="1"/>
  <c r="M28" i="1"/>
  <c r="O28" i="1" s="1"/>
  <c r="P28" i="1" s="1"/>
  <c r="R28" i="1" s="1"/>
  <c r="T34" i="1"/>
  <c r="V34" i="1" s="1"/>
  <c r="M34" i="1"/>
  <c r="O34" i="1" s="1"/>
  <c r="P34" i="1" s="1"/>
  <c r="R34" i="1" s="1"/>
  <c r="T40" i="1"/>
  <c r="V40" i="1" s="1"/>
  <c r="M40" i="1"/>
  <c r="O40" i="1" s="1"/>
  <c r="P40" i="1" s="1"/>
  <c r="R40" i="1" s="1"/>
  <c r="T35" i="1"/>
  <c r="V35" i="1" s="1"/>
  <c r="M35" i="1"/>
  <c r="O35" i="1" s="1"/>
  <c r="P35" i="1" s="1"/>
  <c r="R35" i="1" s="1"/>
  <c r="T11" i="1"/>
  <c r="V11" i="1" s="1"/>
  <c r="M11" i="1"/>
  <c r="O11" i="1" s="1"/>
  <c r="P11" i="1" s="1"/>
  <c r="R11" i="1" s="1"/>
  <c r="T14" i="1"/>
  <c r="V14" i="1" s="1"/>
  <c r="M14" i="1"/>
  <c r="O14" i="1" s="1"/>
  <c r="P14" i="1" s="1"/>
  <c r="R14" i="1" s="1"/>
  <c r="J28" i="1"/>
  <c r="J25" i="1"/>
  <c r="J34" i="1"/>
  <c r="T10" i="1"/>
  <c r="V10" i="1" s="1"/>
  <c r="M10" i="1"/>
  <c r="O10" i="1" s="1"/>
  <c r="P10" i="1" s="1"/>
  <c r="R10" i="1" s="1"/>
  <c r="T29" i="1"/>
  <c r="V29" i="1" s="1"/>
  <c r="M29" i="1"/>
  <c r="O29" i="1" s="1"/>
  <c r="P29" i="1" s="1"/>
  <c r="R29" i="1" s="1"/>
  <c r="T42" i="1"/>
  <c r="V42" i="1" s="1"/>
  <c r="M42" i="1"/>
  <c r="O42" i="1" s="1"/>
  <c r="P42" i="1" s="1"/>
  <c r="R42" i="1" s="1"/>
  <c r="J35" i="1"/>
  <c r="J11" i="1"/>
  <c r="J14" i="1"/>
</calcChain>
</file>

<file path=xl/sharedStrings.xml><?xml version="1.0" encoding="utf-8"?>
<sst xmlns="http://schemas.openxmlformats.org/spreadsheetml/2006/main" count="57" uniqueCount="26">
  <si>
    <t>凝集粒子（球）の円形度</t>
  </si>
  <si>
    <t>ｘ</t>
  </si>
  <si>
    <t>ｙ</t>
  </si>
  <si>
    <t>ｚ</t>
  </si>
  <si>
    <t>半径</t>
  </si>
  <si>
    <t>直径</t>
  </si>
  <si>
    <t>面積</t>
  </si>
  <si>
    <t>同面積の円周長</t>
  </si>
  <si>
    <t>周囲長</t>
  </si>
  <si>
    <t>円形度</t>
  </si>
  <si>
    <t>球体が凝集した時の体積</t>
  </si>
  <si>
    <t>球体直径がaであるときの球体の個数</t>
  </si>
  <si>
    <t>a</t>
  </si>
  <si>
    <t>n</t>
  </si>
  <si>
    <t>角度１</t>
  </si>
  <si>
    <t>角度２</t>
  </si>
  <si>
    <t>cos</t>
  </si>
  <si>
    <t>角度３</t>
  </si>
  <si>
    <t>sin</t>
  </si>
  <si>
    <t>角度４</t>
  </si>
  <si>
    <t>　</t>
  </si>
  <si>
    <t>中心からの</t>
  </si>
  <si>
    <t>単純に半径から体積を算出</t>
  </si>
  <si>
    <t>距離</t>
  </si>
  <si>
    <t>（４／３）πr3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</si>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</sst>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0_ "/>
    <numFmt numFmtId="177" formatCode="0.0_ "/>
    <numFmt numFmtId="178" formatCode="0.00_ "/>
    <numFmt numFmtId="179" formatCode="0.000"/>
    <numFmt numFmtId="180" formatCode="0.0000"/>
  </numFmts>
  <fonts count="7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sz val="6"/>
      <name val="HGP明朝B"/>
      <family val="2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0">
    <xf numFmtId="0" fontId="0" fillId="0" borderId="0" xfId="0">
      <alignment vertical="center"/>
    </xf>
    <xf numFmtId="0" fontId="2" fillId="0" borderId="0" xfId="1" applyFont="1"/>
    <xf numFmtId="176" fontId="0" fillId="0" borderId="0" xfId="0" applyNumberFormat="1">
      <alignment vertical="center"/>
    </xf>
    <xf numFmtId="0" fontId="1" fillId="0" borderId="0" xfId="1"/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5" fillId="2" borderId="1" xfId="1" applyFont="1" applyFill="1" applyBorder="1" applyAlignment="1">
      <alignment horizontal="center"/>
    </xf>
    <xf numFmtId="0" fontId="1" fillId="2" borderId="3" xfId="1" applyFill="1" applyBorder="1" applyAlignment="1">
      <alignment horizontal="left"/>
    </xf>
    <xf numFmtId="0" fontId="1" fillId="2" borderId="3" xfId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176" fontId="0" fillId="2" borderId="3" xfId="0" applyNumberFormat="1" applyFill="1" applyBorder="1">
      <alignment vertical="center"/>
    </xf>
    <xf numFmtId="176" fontId="4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176" fontId="0" fillId="2" borderId="8" xfId="0" applyNumberFormat="1" applyFill="1" applyBorder="1">
      <alignment vertical="center"/>
    </xf>
    <xf numFmtId="176" fontId="4" fillId="2" borderId="8" xfId="0" applyNumberFormat="1" applyFont="1" applyFill="1" applyBorder="1" applyAlignment="1">
      <alignment horizontal="center" vertical="center"/>
    </xf>
    <xf numFmtId="0" fontId="0" fillId="2" borderId="9" xfId="0" applyFill="1" applyBorder="1">
      <alignment vertical="center"/>
    </xf>
    <xf numFmtId="0" fontId="6" fillId="2" borderId="7" xfId="0" applyFont="1" applyFill="1" applyBorder="1">
      <alignment vertical="center"/>
    </xf>
    <xf numFmtId="176" fontId="4" fillId="2" borderId="9" xfId="0" applyNumberFormat="1" applyFont="1" applyFill="1" applyBorder="1" applyAlignment="1">
      <alignment horizontal="center" vertical="center" wrapText="1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177" fontId="0" fillId="2" borderId="12" xfId="0" applyNumberFormat="1" applyFill="1" applyBorder="1">
      <alignment vertical="center"/>
    </xf>
    <xf numFmtId="177" fontId="0" fillId="2" borderId="11" xfId="0" applyNumberFormat="1" applyFill="1" applyBorder="1">
      <alignment vertical="center"/>
    </xf>
    <xf numFmtId="178" fontId="1" fillId="2" borderId="13" xfId="1" applyNumberFormat="1" applyFill="1" applyBorder="1"/>
    <xf numFmtId="177" fontId="0" fillId="2" borderId="13" xfId="0" applyNumberFormat="1" applyFill="1" applyBorder="1">
      <alignment vertical="center"/>
    </xf>
    <xf numFmtId="176" fontId="0" fillId="2" borderId="13" xfId="0" applyNumberFormat="1" applyFill="1" applyBorder="1">
      <alignment vertical="center"/>
    </xf>
    <xf numFmtId="176" fontId="4" fillId="2" borderId="13" xfId="0" applyNumberFormat="1" applyFont="1" applyFill="1" applyBorder="1" applyAlignment="1">
      <alignment horizontal="center" vertical="center"/>
    </xf>
    <xf numFmtId="0" fontId="0" fillId="2" borderId="13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4" xfId="0" applyFill="1" applyBorder="1">
      <alignment vertical="center"/>
    </xf>
    <xf numFmtId="176" fontId="4" fillId="2" borderId="14" xfId="0" applyNumberFormat="1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0" fillId="0" borderId="7" xfId="0" applyNumberFormat="1" applyBorder="1">
      <alignment vertical="center"/>
    </xf>
    <xf numFmtId="177" fontId="0" fillId="0" borderId="0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0" fontId="0" fillId="0" borderId="8" xfId="0" applyBorder="1">
      <alignment vertical="center"/>
    </xf>
    <xf numFmtId="177" fontId="0" fillId="0" borderId="15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7" fontId="0" fillId="0" borderId="0" xfId="0" applyNumberFormat="1" applyBorder="1">
      <alignment vertical="center"/>
    </xf>
    <xf numFmtId="178" fontId="1" fillId="0" borderId="8" xfId="1" applyNumberFormat="1" applyBorder="1"/>
    <xf numFmtId="177" fontId="0" fillId="0" borderId="8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4" fillId="0" borderId="8" xfId="0" applyNumberFormat="1" applyFont="1" applyBorder="1">
      <alignment vertical="center"/>
    </xf>
    <xf numFmtId="2" fontId="1" fillId="0" borderId="6" xfId="1" applyNumberFormat="1" applyFont="1" applyFill="1" applyBorder="1"/>
    <xf numFmtId="179" fontId="1" fillId="0" borderId="7" xfId="1" applyNumberFormat="1" applyFont="1" applyBorder="1"/>
    <xf numFmtId="180" fontId="5" fillId="0" borderId="9" xfId="1" applyNumberFormat="1" applyFont="1" applyBorder="1"/>
    <xf numFmtId="178" fontId="0" fillId="0" borderId="7" xfId="0" applyNumberFormat="1" applyFill="1" applyBorder="1">
      <alignment vertical="center"/>
    </xf>
    <xf numFmtId="177" fontId="4" fillId="0" borderId="9" xfId="0" applyNumberFormat="1" applyFont="1" applyBorder="1">
      <alignment vertical="center"/>
    </xf>
    <xf numFmtId="178" fontId="1" fillId="0" borderId="7" xfId="1" applyNumberFormat="1" applyBorder="1"/>
    <xf numFmtId="176" fontId="4" fillId="0" borderId="7" xfId="0" applyNumberFormat="1" applyFont="1" applyBorder="1">
      <alignment vertical="center"/>
    </xf>
    <xf numFmtId="176" fontId="0" fillId="0" borderId="7" xfId="0" applyNumberFormat="1" applyBorder="1">
      <alignment vertical="center"/>
    </xf>
    <xf numFmtId="0" fontId="0" fillId="0" borderId="6" xfId="0" applyFill="1" applyBorder="1">
      <alignment vertical="center"/>
    </xf>
    <xf numFmtId="0" fontId="0" fillId="3" borderId="0" xfId="0" applyFill="1" applyBorder="1">
      <alignment vertical="center"/>
    </xf>
    <xf numFmtId="177" fontId="0" fillId="3" borderId="7" xfId="0" applyNumberFormat="1" applyFill="1" applyBorder="1">
      <alignment vertical="center"/>
    </xf>
    <xf numFmtId="177" fontId="0" fillId="3" borderId="0" xfId="0" applyNumberFormat="1" applyFill="1" applyBorder="1">
      <alignment vertical="center"/>
    </xf>
    <xf numFmtId="178" fontId="1" fillId="3" borderId="7" xfId="1" applyNumberFormat="1" applyFill="1" applyBorder="1"/>
    <xf numFmtId="176" fontId="0" fillId="3" borderId="7" xfId="0" applyNumberFormat="1" applyFill="1" applyBorder="1">
      <alignment vertical="center"/>
    </xf>
    <xf numFmtId="176" fontId="4" fillId="3" borderId="7" xfId="0" applyNumberFormat="1" applyFont="1" applyFill="1" applyBorder="1">
      <alignment vertical="center"/>
    </xf>
    <xf numFmtId="0" fontId="0" fillId="3" borderId="8" xfId="0" applyFill="1" applyBorder="1">
      <alignment vertical="center"/>
    </xf>
    <xf numFmtId="2" fontId="1" fillId="3" borderId="6" xfId="1" applyNumberFormat="1" applyFont="1" applyFill="1" applyBorder="1"/>
    <xf numFmtId="179" fontId="1" fillId="3" borderId="7" xfId="1" applyNumberFormat="1" applyFont="1" applyFill="1" applyBorder="1"/>
    <xf numFmtId="180" fontId="5" fillId="3" borderId="9" xfId="1" applyNumberFormat="1" applyFont="1" applyFill="1" applyBorder="1"/>
    <xf numFmtId="178" fontId="0" fillId="3" borderId="7" xfId="0" applyNumberFormat="1" applyFill="1" applyBorder="1">
      <alignment vertical="center"/>
    </xf>
    <xf numFmtId="177" fontId="4" fillId="3" borderId="9" xfId="0" applyNumberFormat="1" applyFont="1" applyFill="1" applyBorder="1">
      <alignment vertical="center"/>
    </xf>
    <xf numFmtId="0" fontId="0" fillId="0" borderId="16" xfId="0" applyBorder="1">
      <alignment vertical="center"/>
    </xf>
    <xf numFmtId="2" fontId="1" fillId="0" borderId="17" xfId="1" applyNumberFormat="1" applyFont="1" applyFill="1" applyBorder="1"/>
    <xf numFmtId="179" fontId="1" fillId="0" borderId="18" xfId="1" applyNumberFormat="1" applyFont="1" applyBorder="1"/>
    <xf numFmtId="180" fontId="5" fillId="0" borderId="19" xfId="1" applyNumberFormat="1" applyFont="1" applyBorder="1"/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177" fontId="0" fillId="0" borderId="22" xfId="0" applyNumberFormat="1" applyBorder="1">
      <alignment vertical="center"/>
    </xf>
    <xf numFmtId="177" fontId="0" fillId="0" borderId="21" xfId="0" applyNumberFormat="1" applyBorder="1">
      <alignment vertical="center"/>
    </xf>
    <xf numFmtId="178" fontId="1" fillId="0" borderId="22" xfId="1" applyNumberFormat="1" applyBorder="1"/>
    <xf numFmtId="176" fontId="0" fillId="0" borderId="22" xfId="0" applyNumberFormat="1" applyBorder="1">
      <alignment vertical="center"/>
    </xf>
    <xf numFmtId="176" fontId="4" fillId="0" borderId="22" xfId="0" applyNumberFormat="1" applyFont="1" applyBorder="1">
      <alignment vertical="center"/>
    </xf>
    <xf numFmtId="2" fontId="1" fillId="0" borderId="23" xfId="1" applyNumberFormat="1" applyFont="1" applyFill="1" applyBorder="1"/>
    <xf numFmtId="179" fontId="1" fillId="0" borderId="22" xfId="1" applyNumberFormat="1" applyFont="1" applyBorder="1"/>
    <xf numFmtId="180" fontId="5" fillId="0" borderId="24" xfId="1" applyNumberFormat="1" applyFont="1" applyBorder="1"/>
    <xf numFmtId="178" fontId="0" fillId="0" borderId="22" xfId="0" applyNumberFormat="1" applyFill="1" applyBorder="1">
      <alignment vertical="center"/>
    </xf>
    <xf numFmtId="177" fontId="4" fillId="0" borderId="24" xfId="0" applyNumberFormat="1" applyFont="1" applyBorder="1">
      <alignment vertical="center"/>
    </xf>
    <xf numFmtId="2" fontId="1" fillId="0" borderId="15" xfId="1" applyNumberFormat="1" applyFont="1" applyFill="1" applyBorder="1"/>
    <xf numFmtId="0" fontId="0" fillId="0" borderId="17" xfId="0" applyBorder="1">
      <alignment vertical="center"/>
    </xf>
    <xf numFmtId="0" fontId="0" fillId="0" borderId="25" xfId="0" applyBorder="1">
      <alignment vertical="center"/>
    </xf>
    <xf numFmtId="177" fontId="0" fillId="0" borderId="18" xfId="0" applyNumberFormat="1" applyBorder="1">
      <alignment vertical="center"/>
    </xf>
    <xf numFmtId="177" fontId="0" fillId="0" borderId="25" xfId="0" applyNumberFormat="1" applyBorder="1">
      <alignment vertical="center"/>
    </xf>
    <xf numFmtId="178" fontId="1" fillId="0" borderId="18" xfId="1" applyNumberFormat="1" applyBorder="1"/>
    <xf numFmtId="176" fontId="0" fillId="0" borderId="18" xfId="0" applyNumberFormat="1" applyBorder="1">
      <alignment vertical="center"/>
    </xf>
    <xf numFmtId="176" fontId="4" fillId="0" borderId="18" xfId="0" applyNumberFormat="1" applyFont="1" applyBorder="1">
      <alignment vertical="center"/>
    </xf>
    <xf numFmtId="2" fontId="1" fillId="0" borderId="26" xfId="1" applyNumberFormat="1" applyFont="1" applyFill="1" applyBorder="1"/>
    <xf numFmtId="178" fontId="0" fillId="0" borderId="18" xfId="0" applyNumberFormat="1" applyFill="1" applyBorder="1">
      <alignment vertical="center"/>
    </xf>
    <xf numFmtId="177" fontId="4" fillId="0" borderId="19" xfId="0" applyNumberFormat="1" applyFont="1" applyBorder="1">
      <alignment vertical="center"/>
    </xf>
    <xf numFmtId="0" fontId="0" fillId="0" borderId="23" xfId="0" applyBorder="1">
      <alignment vertical="center"/>
    </xf>
    <xf numFmtId="0" fontId="0" fillId="0" borderId="22" xfId="0" applyBorder="1">
      <alignment vertical="center"/>
    </xf>
    <xf numFmtId="178" fontId="1" fillId="0" borderId="21" xfId="1" applyNumberFormat="1" applyBorder="1"/>
    <xf numFmtId="176" fontId="0" fillId="0" borderId="21" xfId="0" applyNumberFormat="1" applyBorder="1">
      <alignment vertical="center"/>
    </xf>
    <xf numFmtId="176" fontId="4" fillId="0" borderId="21" xfId="0" applyNumberFormat="1" applyFont="1" applyBorder="1">
      <alignment vertical="center"/>
    </xf>
    <xf numFmtId="0" fontId="0" fillId="0" borderId="27" xfId="0" applyBorder="1">
      <alignment vertical="center"/>
    </xf>
    <xf numFmtId="178" fontId="0" fillId="0" borderId="21" xfId="0" applyNumberFormat="1" applyFill="1" applyBorder="1">
      <alignment vertical="center"/>
    </xf>
    <xf numFmtId="177" fontId="4" fillId="0" borderId="28" xfId="0" applyNumberFormat="1" applyFont="1" applyBorder="1">
      <alignment vertical="center"/>
    </xf>
    <xf numFmtId="0" fontId="0" fillId="0" borderId="15" xfId="0" applyBorder="1">
      <alignment vertical="center"/>
    </xf>
    <xf numFmtId="0" fontId="0" fillId="0" borderId="7" xfId="0" applyBorder="1">
      <alignment vertical="center"/>
    </xf>
    <xf numFmtId="178" fontId="1" fillId="0" borderId="0" xfId="1" applyNumberFormat="1" applyBorder="1"/>
    <xf numFmtId="176" fontId="0" fillId="0" borderId="0" xfId="0" applyNumberFormat="1" applyBorder="1">
      <alignment vertical="center"/>
    </xf>
    <xf numFmtId="176" fontId="4" fillId="0" borderId="0" xfId="0" applyNumberFormat="1" applyFont="1" applyBorder="1">
      <alignment vertical="center"/>
    </xf>
    <xf numFmtId="0" fontId="0" fillId="0" borderId="29" xfId="0" applyBorder="1">
      <alignment vertical="center"/>
    </xf>
    <xf numFmtId="178" fontId="0" fillId="0" borderId="0" xfId="0" applyNumberFormat="1" applyFill="1" applyBorder="1">
      <alignment vertical="center"/>
    </xf>
    <xf numFmtId="177" fontId="4" fillId="0" borderId="30" xfId="0" applyNumberFormat="1" applyFont="1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177" fontId="0" fillId="0" borderId="33" xfId="0" applyNumberFormat="1" applyBorder="1">
      <alignment vertical="center"/>
    </xf>
    <xf numFmtId="177" fontId="0" fillId="0" borderId="32" xfId="0" applyNumberFormat="1" applyBorder="1">
      <alignment vertical="center"/>
    </xf>
    <xf numFmtId="178" fontId="1" fillId="0" borderId="33" xfId="1" applyNumberFormat="1" applyBorder="1"/>
    <xf numFmtId="176" fontId="0" fillId="0" borderId="33" xfId="0" applyNumberFormat="1" applyBorder="1">
      <alignment vertical="center"/>
    </xf>
    <xf numFmtId="176" fontId="4" fillId="0" borderId="32" xfId="0" applyNumberFormat="1" applyFont="1" applyBorder="1">
      <alignment vertical="center"/>
    </xf>
    <xf numFmtId="176" fontId="4" fillId="0" borderId="33" xfId="0" applyNumberFormat="1" applyFont="1" applyBorder="1">
      <alignment vertical="center"/>
    </xf>
    <xf numFmtId="0" fontId="0" fillId="0" borderId="33" xfId="0" applyBorder="1">
      <alignment vertical="center"/>
    </xf>
    <xf numFmtId="2" fontId="1" fillId="0" borderId="31" xfId="1" applyNumberFormat="1" applyFont="1" applyFill="1" applyBorder="1"/>
    <xf numFmtId="179" fontId="1" fillId="0" borderId="32" xfId="1" applyNumberFormat="1" applyFont="1" applyBorder="1"/>
    <xf numFmtId="180" fontId="5" fillId="0" borderId="34" xfId="1" applyNumberFormat="1" applyFont="1" applyBorder="1"/>
    <xf numFmtId="0" fontId="0" fillId="0" borderId="35" xfId="0" applyBorder="1">
      <alignment vertical="center"/>
    </xf>
    <xf numFmtId="178" fontId="0" fillId="0" borderId="33" xfId="0" applyNumberFormat="1" applyFill="1" applyBorder="1">
      <alignment vertical="center"/>
    </xf>
    <xf numFmtId="178" fontId="0" fillId="0" borderId="32" xfId="0" applyNumberFormat="1" applyFill="1" applyBorder="1">
      <alignment vertical="center"/>
    </xf>
    <xf numFmtId="177" fontId="4" fillId="0" borderId="36" xfId="0" applyNumberFormat="1" applyFont="1" applyBorder="1">
      <alignment vertical="center"/>
    </xf>
  </cellXfs>
  <cellStyles count="2">
    <cellStyle name="標準" xfId="0" builtinId="0"/>
    <cellStyle name="標準_FP30円形度計算方法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48</xdr:row>
      <xdr:rowOff>19050</xdr:rowOff>
    </xdr:from>
    <xdr:to>
      <xdr:col>15</xdr:col>
      <xdr:colOff>390525</xdr:colOff>
      <xdr:row>81</xdr:row>
      <xdr:rowOff>95250</xdr:rowOff>
    </xdr:to>
    <xdr:grpSp>
      <xdr:nvGrpSpPr>
        <xdr:cNvPr id="2" name="Group 40"/>
        <xdr:cNvGrpSpPr>
          <a:grpSpLocks/>
        </xdr:cNvGrpSpPr>
      </xdr:nvGrpSpPr>
      <xdr:grpSpPr bwMode="auto">
        <a:xfrm>
          <a:off x="923925" y="8410575"/>
          <a:ext cx="6238875" cy="5734050"/>
          <a:chOff x="0" y="0"/>
          <a:chExt cx="622" cy="580"/>
        </a:xfrm>
      </xdr:grpSpPr>
      <xdr:sp macro="" textlink="">
        <xdr:nvSpPr>
          <xdr:cNvPr id="3" name="Oval 41"/>
          <xdr:cNvSpPr>
            <a:spLocks noChangeArrowheads="1"/>
          </xdr:cNvSpPr>
        </xdr:nvSpPr>
        <xdr:spPr bwMode="auto">
          <a:xfrm>
            <a:off x="67" y="75"/>
            <a:ext cx="515" cy="504"/>
          </a:xfrm>
          <a:prstGeom prst="ellipse">
            <a:avLst/>
          </a:prstGeom>
          <a:noFill/>
          <a:ln w="2857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4" name="Line 42"/>
          <xdr:cNvSpPr>
            <a:spLocks noChangeShapeType="1"/>
          </xdr:cNvSpPr>
        </xdr:nvSpPr>
        <xdr:spPr bwMode="auto">
          <a:xfrm>
            <a:off x="67" y="327"/>
            <a:ext cx="515" cy="0"/>
          </a:xfrm>
          <a:prstGeom prst="line">
            <a:avLst/>
          </a:prstGeom>
          <a:noFill/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3"/>
          <xdr:cNvSpPr>
            <a:spLocks noChangeShapeType="1"/>
          </xdr:cNvSpPr>
        </xdr:nvSpPr>
        <xdr:spPr bwMode="auto">
          <a:xfrm>
            <a:off x="325" y="75"/>
            <a:ext cx="0" cy="505"/>
          </a:xfrm>
          <a:prstGeom prst="line">
            <a:avLst/>
          </a:prstGeom>
          <a:noFill/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44"/>
          <xdr:cNvSpPr>
            <a:spLocks noChangeShapeType="1"/>
          </xdr:cNvSpPr>
        </xdr:nvSpPr>
        <xdr:spPr bwMode="auto">
          <a:xfrm flipH="1" flipV="1">
            <a:off x="434" y="94"/>
            <a:ext cx="54" cy="188"/>
          </a:xfrm>
          <a:prstGeom prst="line">
            <a:avLst/>
          </a:prstGeom>
          <a:noFill/>
          <a:ln w="19050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AutoShape 45"/>
          <xdr:cNvSpPr>
            <a:spLocks noChangeArrowheads="1"/>
          </xdr:cNvSpPr>
        </xdr:nvSpPr>
        <xdr:spPr bwMode="auto">
          <a:xfrm rot="13777525">
            <a:off x="309" y="134"/>
            <a:ext cx="210" cy="234"/>
          </a:xfrm>
          <a:prstGeom prst="triangle">
            <a:avLst>
              <a:gd name="adj" fmla="val 50000"/>
            </a:avLst>
          </a:prstGeom>
          <a:noFill/>
          <a:ln w="2857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8" name="Rectangle 46"/>
          <xdr:cNvSpPr>
            <a:spLocks noChangeArrowheads="1"/>
          </xdr:cNvSpPr>
        </xdr:nvSpPr>
        <xdr:spPr bwMode="auto">
          <a:xfrm>
            <a:off x="345" y="281"/>
            <a:ext cx="60" cy="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cmpd="sng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miter lim="800000"/>
            <a:headEnd/>
            <a:tailEnd/>
          </a:ln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</a:rPr>
              <a:t>角度１</a:t>
            </a:r>
          </a:p>
        </xdr:txBody>
      </xdr:sp>
      <xdr:sp macro="" textlink="">
        <xdr:nvSpPr>
          <xdr:cNvPr id="9" name="Rectangle 47"/>
          <xdr:cNvSpPr>
            <a:spLocks noChangeArrowheads="1"/>
          </xdr:cNvSpPr>
        </xdr:nvSpPr>
        <xdr:spPr bwMode="auto">
          <a:xfrm>
            <a:off x="500" y="233"/>
            <a:ext cx="60" cy="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cmpd="sng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miter lim="800000"/>
            <a:headEnd/>
            <a:tailEnd/>
          </a:ln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</a:rPr>
              <a:t>角度２</a:t>
            </a:r>
          </a:p>
        </xdr:txBody>
      </xdr:sp>
      <xdr:sp macro="" textlink="">
        <xdr:nvSpPr>
          <xdr:cNvPr id="10" name="Rectangle 48"/>
          <xdr:cNvSpPr>
            <a:spLocks noChangeArrowheads="1"/>
          </xdr:cNvSpPr>
        </xdr:nvSpPr>
        <xdr:spPr bwMode="auto">
          <a:xfrm>
            <a:off x="457" y="80"/>
            <a:ext cx="60" cy="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cmpd="sng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miter lim="800000"/>
            <a:headEnd/>
            <a:tailEnd/>
          </a:ln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</a:rPr>
              <a:t>角度３</a:t>
            </a:r>
          </a:p>
        </xdr:txBody>
      </xdr:sp>
      <xdr:sp macro="" textlink="">
        <xdr:nvSpPr>
          <xdr:cNvPr id="11" name="Rectangle 49"/>
          <xdr:cNvSpPr>
            <a:spLocks noChangeArrowheads="1"/>
          </xdr:cNvSpPr>
        </xdr:nvSpPr>
        <xdr:spPr bwMode="auto">
          <a:xfrm>
            <a:off x="394" y="145"/>
            <a:ext cx="60" cy="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cmpd="sng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miter lim="800000"/>
            <a:headEnd/>
            <a:tailEnd/>
          </a:ln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</a:rPr>
              <a:t>角度４</a:t>
            </a:r>
          </a:p>
        </xdr:txBody>
      </xdr:sp>
      <xdr:sp macro="" textlink="">
        <xdr:nvSpPr>
          <xdr:cNvPr id="12" name="Oval 50"/>
          <xdr:cNvSpPr>
            <a:spLocks noChangeArrowheads="1"/>
          </xdr:cNvSpPr>
        </xdr:nvSpPr>
        <xdr:spPr bwMode="auto">
          <a:xfrm>
            <a:off x="497" y="168"/>
            <a:ext cx="24" cy="26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cmpd="sng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ａ</a:t>
            </a:r>
          </a:p>
        </xdr:txBody>
      </xdr:sp>
      <xdr:sp macro="" textlink="">
        <xdr:nvSpPr>
          <xdr:cNvPr id="13" name="Oval 51"/>
          <xdr:cNvSpPr>
            <a:spLocks noChangeArrowheads="1"/>
          </xdr:cNvSpPr>
        </xdr:nvSpPr>
        <xdr:spPr bwMode="auto">
          <a:xfrm>
            <a:off x="510" y="259"/>
            <a:ext cx="24" cy="26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cmpd="sng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ｘ</a:t>
            </a:r>
          </a:p>
        </xdr:txBody>
      </xdr:sp>
      <xdr:sp macro="" textlink="">
        <xdr:nvSpPr>
          <xdr:cNvPr id="14" name="Oval 52"/>
          <xdr:cNvSpPr>
            <a:spLocks noChangeArrowheads="1"/>
          </xdr:cNvSpPr>
        </xdr:nvSpPr>
        <xdr:spPr bwMode="auto">
          <a:xfrm>
            <a:off x="457" y="207"/>
            <a:ext cx="24" cy="26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cmpd="sng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ｙ</a:t>
            </a:r>
          </a:p>
        </xdr:txBody>
      </xdr:sp>
      <xdr:sp macro="" textlink="">
        <xdr:nvSpPr>
          <xdr:cNvPr id="15" name="Oval 53"/>
          <xdr:cNvSpPr>
            <a:spLocks noChangeArrowheads="1"/>
          </xdr:cNvSpPr>
        </xdr:nvSpPr>
        <xdr:spPr bwMode="auto">
          <a:xfrm>
            <a:off x="365" y="204"/>
            <a:ext cx="24" cy="26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cmpd="sng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ｚ</a:t>
            </a:r>
          </a:p>
        </xdr:txBody>
      </xdr:sp>
      <xdr:sp macro="" textlink="">
        <xdr:nvSpPr>
          <xdr:cNvPr id="16" name="Oval 54"/>
          <xdr:cNvSpPr>
            <a:spLocks noChangeArrowheads="1"/>
          </xdr:cNvSpPr>
        </xdr:nvSpPr>
        <xdr:spPr bwMode="auto">
          <a:xfrm>
            <a:off x="256" y="107"/>
            <a:ext cx="59" cy="26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cmpd="sng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半径</a:t>
            </a:r>
          </a:p>
        </xdr:txBody>
      </xdr:sp>
      <xdr:sp macro="" textlink="">
        <xdr:nvSpPr>
          <xdr:cNvPr id="17" name="Oval 55"/>
          <xdr:cNvSpPr>
            <a:spLocks noChangeArrowheads="1"/>
          </xdr:cNvSpPr>
        </xdr:nvSpPr>
        <xdr:spPr bwMode="auto">
          <a:xfrm>
            <a:off x="399" y="73"/>
            <a:ext cx="207" cy="204"/>
          </a:xfrm>
          <a:prstGeom prst="ellipse">
            <a:avLst/>
          </a:prstGeom>
          <a:noFill/>
          <a:ln w="28575" cmpd="sng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8" name="Oval 56"/>
          <xdr:cNvSpPr>
            <a:spLocks noChangeArrowheads="1"/>
          </xdr:cNvSpPr>
        </xdr:nvSpPr>
        <xdr:spPr bwMode="auto">
          <a:xfrm>
            <a:off x="206" y="0"/>
            <a:ext cx="207" cy="204"/>
          </a:xfrm>
          <a:prstGeom prst="ellipse">
            <a:avLst/>
          </a:prstGeom>
          <a:noFill/>
          <a:ln w="28575" cmpd="sng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9" name="Oval 57"/>
          <xdr:cNvSpPr>
            <a:spLocks noChangeArrowheads="1"/>
          </xdr:cNvSpPr>
        </xdr:nvSpPr>
        <xdr:spPr bwMode="auto">
          <a:xfrm>
            <a:off x="0" y="83"/>
            <a:ext cx="207" cy="204"/>
          </a:xfrm>
          <a:prstGeom prst="ellipse">
            <a:avLst/>
          </a:prstGeom>
          <a:noFill/>
          <a:ln w="28575" cmpd="sng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20" name="Line 58"/>
          <xdr:cNvSpPr>
            <a:spLocks noChangeShapeType="1"/>
          </xdr:cNvSpPr>
        </xdr:nvSpPr>
        <xdr:spPr bwMode="auto">
          <a:xfrm flipH="1" flipV="1">
            <a:off x="294" y="1"/>
            <a:ext cx="31" cy="326"/>
          </a:xfrm>
          <a:prstGeom prst="line">
            <a:avLst/>
          </a:prstGeom>
          <a:noFill/>
          <a:ln w="19050" cmpd="sng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Line 59"/>
          <xdr:cNvSpPr>
            <a:spLocks noChangeShapeType="1"/>
          </xdr:cNvSpPr>
        </xdr:nvSpPr>
        <xdr:spPr bwMode="auto">
          <a:xfrm>
            <a:off x="16" y="130"/>
            <a:ext cx="592" cy="378"/>
          </a:xfrm>
          <a:prstGeom prst="line">
            <a:avLst/>
          </a:prstGeom>
          <a:noFill/>
          <a:ln w="19050" cmpd="sng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Oval 60"/>
          <xdr:cNvSpPr>
            <a:spLocks noChangeArrowheads="1"/>
          </xdr:cNvSpPr>
        </xdr:nvSpPr>
        <xdr:spPr bwMode="auto">
          <a:xfrm>
            <a:off x="415" y="353"/>
            <a:ext cx="207" cy="204"/>
          </a:xfrm>
          <a:prstGeom prst="ellipse">
            <a:avLst/>
          </a:prstGeom>
          <a:noFill/>
          <a:ln w="19050" cmpd="sng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23" name="Oval 61"/>
          <xdr:cNvSpPr>
            <a:spLocks noChangeArrowheads="1"/>
          </xdr:cNvSpPr>
        </xdr:nvSpPr>
        <xdr:spPr bwMode="auto">
          <a:xfrm>
            <a:off x="192" y="265"/>
            <a:ext cx="59" cy="26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cmpd="sng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直径</a:t>
            </a:r>
          </a:p>
        </xdr:txBody>
      </xdr:sp>
    </xdr:grpSp>
    <xdr:clientData/>
  </xdr:twoCellAnchor>
  <xdr:twoCellAnchor>
    <xdr:from>
      <xdr:col>15</xdr:col>
      <xdr:colOff>619125</xdr:colOff>
      <xdr:row>47</xdr:row>
      <xdr:rowOff>133350</xdr:rowOff>
    </xdr:from>
    <xdr:to>
      <xdr:col>19</xdr:col>
      <xdr:colOff>704850</xdr:colOff>
      <xdr:row>63</xdr:row>
      <xdr:rowOff>0</xdr:rowOff>
    </xdr:to>
    <xdr:grpSp>
      <xdr:nvGrpSpPr>
        <xdr:cNvPr id="24" name="Group 62"/>
        <xdr:cNvGrpSpPr>
          <a:grpSpLocks/>
        </xdr:cNvGrpSpPr>
      </xdr:nvGrpSpPr>
      <xdr:grpSpPr bwMode="auto">
        <a:xfrm>
          <a:off x="7391400" y="8353425"/>
          <a:ext cx="2552700" cy="2609850"/>
          <a:chOff x="0" y="0"/>
          <a:chExt cx="163" cy="166"/>
        </a:xfrm>
      </xdr:grpSpPr>
      <xdr:sp macro="" textlink="">
        <xdr:nvSpPr>
          <xdr:cNvPr id="25" name="Oval 63"/>
          <xdr:cNvSpPr>
            <a:spLocks noChangeArrowheads="1"/>
          </xdr:cNvSpPr>
        </xdr:nvSpPr>
        <xdr:spPr bwMode="auto">
          <a:xfrm>
            <a:off x="0" y="1"/>
            <a:ext cx="163" cy="165"/>
          </a:xfrm>
          <a:prstGeom prst="ellipse">
            <a:avLst/>
          </a:prstGeom>
          <a:noFill/>
          <a:ln w="19050" cap="rnd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26" name="Oval 64"/>
          <xdr:cNvSpPr>
            <a:spLocks noChangeArrowheads="1"/>
          </xdr:cNvSpPr>
        </xdr:nvSpPr>
        <xdr:spPr bwMode="auto">
          <a:xfrm>
            <a:off x="26" y="16"/>
            <a:ext cx="27" cy="26"/>
          </a:xfrm>
          <a:prstGeom prst="ellipse">
            <a:avLst/>
          </a:prstGeom>
          <a:noFill/>
          <a:ln w="19050" cmpd="sng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15</a:t>
            </a:r>
          </a:p>
        </xdr:txBody>
      </xdr:sp>
      <xdr:sp macro="" textlink="">
        <xdr:nvSpPr>
          <xdr:cNvPr id="27" name="Oval 65"/>
          <xdr:cNvSpPr>
            <a:spLocks noChangeArrowheads="1"/>
          </xdr:cNvSpPr>
        </xdr:nvSpPr>
        <xdr:spPr bwMode="auto">
          <a:xfrm>
            <a:off x="49" y="2"/>
            <a:ext cx="27" cy="26"/>
          </a:xfrm>
          <a:prstGeom prst="ellipse">
            <a:avLst/>
          </a:prstGeom>
          <a:noFill/>
          <a:ln w="19050" cmpd="sng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16</a:t>
            </a:r>
          </a:p>
        </xdr:txBody>
      </xdr:sp>
      <xdr:sp macro="" textlink="">
        <xdr:nvSpPr>
          <xdr:cNvPr id="28" name="Oval 66"/>
          <xdr:cNvSpPr>
            <a:spLocks noChangeArrowheads="1"/>
          </xdr:cNvSpPr>
        </xdr:nvSpPr>
        <xdr:spPr bwMode="auto">
          <a:xfrm>
            <a:off x="8" y="37"/>
            <a:ext cx="27" cy="26"/>
          </a:xfrm>
          <a:prstGeom prst="ellipse">
            <a:avLst/>
          </a:prstGeom>
          <a:noFill/>
          <a:ln w="19050" cmpd="sng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14</a:t>
            </a:r>
          </a:p>
        </xdr:txBody>
      </xdr:sp>
      <xdr:sp macro="" textlink="">
        <xdr:nvSpPr>
          <xdr:cNvPr id="29" name="Oval 67"/>
          <xdr:cNvSpPr>
            <a:spLocks noChangeArrowheads="1"/>
          </xdr:cNvSpPr>
        </xdr:nvSpPr>
        <xdr:spPr bwMode="auto">
          <a:xfrm>
            <a:off x="2" y="91"/>
            <a:ext cx="27" cy="26"/>
          </a:xfrm>
          <a:prstGeom prst="ellipse">
            <a:avLst/>
          </a:prstGeom>
          <a:noFill/>
          <a:ln w="19050" cmpd="sng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12</a:t>
            </a:r>
          </a:p>
        </xdr:txBody>
      </xdr:sp>
      <xdr:sp macro="" textlink="">
        <xdr:nvSpPr>
          <xdr:cNvPr id="30" name="Oval 68"/>
          <xdr:cNvSpPr>
            <a:spLocks noChangeArrowheads="1"/>
          </xdr:cNvSpPr>
        </xdr:nvSpPr>
        <xdr:spPr bwMode="auto">
          <a:xfrm>
            <a:off x="0" y="63"/>
            <a:ext cx="27" cy="26"/>
          </a:xfrm>
          <a:prstGeom prst="ellipse">
            <a:avLst/>
          </a:prstGeom>
          <a:noFill/>
          <a:ln w="19050" cmpd="sng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13</a:t>
            </a:r>
          </a:p>
        </xdr:txBody>
      </xdr:sp>
      <xdr:sp macro="" textlink="">
        <xdr:nvSpPr>
          <xdr:cNvPr id="31" name="Oval 69"/>
          <xdr:cNvSpPr>
            <a:spLocks noChangeArrowheads="1"/>
          </xdr:cNvSpPr>
        </xdr:nvSpPr>
        <xdr:spPr bwMode="auto">
          <a:xfrm>
            <a:off x="14" y="115"/>
            <a:ext cx="27" cy="26"/>
          </a:xfrm>
          <a:prstGeom prst="ellipse">
            <a:avLst/>
          </a:prstGeom>
          <a:noFill/>
          <a:ln w="19050" cmpd="sng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11</a:t>
            </a:r>
          </a:p>
        </xdr:txBody>
      </xdr:sp>
      <xdr:sp macro="" textlink="">
        <xdr:nvSpPr>
          <xdr:cNvPr id="32" name="Oval 70"/>
          <xdr:cNvSpPr>
            <a:spLocks noChangeArrowheads="1"/>
          </xdr:cNvSpPr>
        </xdr:nvSpPr>
        <xdr:spPr bwMode="auto">
          <a:xfrm>
            <a:off x="62" y="140"/>
            <a:ext cx="27" cy="26"/>
          </a:xfrm>
          <a:prstGeom prst="ellipse">
            <a:avLst/>
          </a:prstGeom>
          <a:noFill/>
          <a:ln w="19050" cmpd="sng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９</a:t>
            </a:r>
          </a:p>
        </xdr:txBody>
      </xdr:sp>
      <xdr:sp macro="" textlink="">
        <xdr:nvSpPr>
          <xdr:cNvPr id="33" name="Oval 71"/>
          <xdr:cNvSpPr>
            <a:spLocks noChangeArrowheads="1"/>
          </xdr:cNvSpPr>
        </xdr:nvSpPr>
        <xdr:spPr bwMode="auto">
          <a:xfrm>
            <a:off x="36" y="132"/>
            <a:ext cx="27" cy="26"/>
          </a:xfrm>
          <a:prstGeom prst="ellipse">
            <a:avLst/>
          </a:prstGeom>
          <a:noFill/>
          <a:ln w="19050" cmpd="sng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10</a:t>
            </a:r>
          </a:p>
        </xdr:txBody>
      </xdr:sp>
      <xdr:sp macro="" textlink="">
        <xdr:nvSpPr>
          <xdr:cNvPr id="34" name="Oval 72"/>
          <xdr:cNvSpPr>
            <a:spLocks noChangeArrowheads="1"/>
          </xdr:cNvSpPr>
        </xdr:nvSpPr>
        <xdr:spPr bwMode="auto">
          <a:xfrm>
            <a:off x="88" y="136"/>
            <a:ext cx="27" cy="26"/>
          </a:xfrm>
          <a:prstGeom prst="ellipse">
            <a:avLst/>
          </a:prstGeom>
          <a:noFill/>
          <a:ln w="19050" cmpd="sng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８</a:t>
            </a:r>
          </a:p>
        </xdr:txBody>
      </xdr:sp>
      <xdr:sp macro="" textlink="">
        <xdr:nvSpPr>
          <xdr:cNvPr id="35" name="Oval 73"/>
          <xdr:cNvSpPr>
            <a:spLocks noChangeArrowheads="1"/>
          </xdr:cNvSpPr>
        </xdr:nvSpPr>
        <xdr:spPr bwMode="auto">
          <a:xfrm>
            <a:off x="128" y="103"/>
            <a:ext cx="27" cy="26"/>
          </a:xfrm>
          <a:prstGeom prst="ellipse">
            <a:avLst/>
          </a:prstGeom>
          <a:noFill/>
          <a:ln w="19050" cmpd="sng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６</a:t>
            </a:r>
          </a:p>
        </xdr:txBody>
      </xdr:sp>
      <xdr:sp macro="" textlink="">
        <xdr:nvSpPr>
          <xdr:cNvPr id="36" name="Oval 74"/>
          <xdr:cNvSpPr>
            <a:spLocks noChangeArrowheads="1"/>
          </xdr:cNvSpPr>
        </xdr:nvSpPr>
        <xdr:spPr bwMode="auto">
          <a:xfrm>
            <a:off x="110" y="123"/>
            <a:ext cx="27" cy="26"/>
          </a:xfrm>
          <a:prstGeom prst="ellipse">
            <a:avLst/>
          </a:prstGeom>
          <a:noFill/>
          <a:ln w="19050" cmpd="sng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７</a:t>
            </a:r>
          </a:p>
        </xdr:txBody>
      </xdr:sp>
      <xdr:sp macro="" textlink="">
        <xdr:nvSpPr>
          <xdr:cNvPr id="37" name="Oval 75"/>
          <xdr:cNvSpPr>
            <a:spLocks noChangeArrowheads="1"/>
          </xdr:cNvSpPr>
        </xdr:nvSpPr>
        <xdr:spPr bwMode="auto">
          <a:xfrm>
            <a:off x="136" y="77"/>
            <a:ext cx="27" cy="26"/>
          </a:xfrm>
          <a:prstGeom prst="ellipse">
            <a:avLst/>
          </a:prstGeom>
          <a:noFill/>
          <a:ln w="19050" cmpd="sng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５</a:t>
            </a:r>
          </a:p>
        </xdr:txBody>
      </xdr:sp>
      <xdr:sp macro="" textlink="">
        <xdr:nvSpPr>
          <xdr:cNvPr id="38" name="Oval 76"/>
          <xdr:cNvSpPr>
            <a:spLocks noChangeArrowheads="1"/>
          </xdr:cNvSpPr>
        </xdr:nvSpPr>
        <xdr:spPr bwMode="auto">
          <a:xfrm>
            <a:off x="122" y="27"/>
            <a:ext cx="27" cy="26"/>
          </a:xfrm>
          <a:prstGeom prst="ellipse">
            <a:avLst/>
          </a:prstGeom>
          <a:noFill/>
          <a:ln w="19050" cmpd="sng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３</a:t>
            </a:r>
          </a:p>
        </xdr:txBody>
      </xdr:sp>
      <xdr:sp macro="" textlink="">
        <xdr:nvSpPr>
          <xdr:cNvPr id="39" name="Oval 77"/>
          <xdr:cNvSpPr>
            <a:spLocks noChangeArrowheads="1"/>
          </xdr:cNvSpPr>
        </xdr:nvSpPr>
        <xdr:spPr bwMode="auto">
          <a:xfrm>
            <a:off x="133" y="51"/>
            <a:ext cx="27" cy="26"/>
          </a:xfrm>
          <a:prstGeom prst="ellipse">
            <a:avLst/>
          </a:prstGeom>
          <a:noFill/>
          <a:ln w="19050" cmpd="sng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４</a:t>
            </a:r>
          </a:p>
        </xdr:txBody>
      </xdr:sp>
      <xdr:sp macro="" textlink="">
        <xdr:nvSpPr>
          <xdr:cNvPr id="40" name="Oval 78"/>
          <xdr:cNvSpPr>
            <a:spLocks noChangeArrowheads="1"/>
          </xdr:cNvSpPr>
        </xdr:nvSpPr>
        <xdr:spPr bwMode="auto">
          <a:xfrm>
            <a:off x="102" y="10"/>
            <a:ext cx="27" cy="26"/>
          </a:xfrm>
          <a:prstGeom prst="ellipse">
            <a:avLst/>
          </a:prstGeom>
          <a:noFill/>
          <a:ln w="19050" cmpd="sng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２</a:t>
            </a:r>
          </a:p>
        </xdr:txBody>
      </xdr:sp>
      <xdr:sp macro="" textlink="">
        <xdr:nvSpPr>
          <xdr:cNvPr id="41" name="Oval 79"/>
          <xdr:cNvSpPr>
            <a:spLocks noChangeArrowheads="1"/>
          </xdr:cNvSpPr>
        </xdr:nvSpPr>
        <xdr:spPr bwMode="auto">
          <a:xfrm>
            <a:off x="77" y="0"/>
            <a:ext cx="27" cy="26"/>
          </a:xfrm>
          <a:prstGeom prst="ellipse">
            <a:avLst/>
          </a:prstGeom>
          <a:noFill/>
          <a:ln w="19050" cmpd="sng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１</a:t>
            </a:r>
          </a:p>
          <a:p>
            <a:pPr algn="l" rtl="0">
              <a:lnSpc>
                <a:spcPts val="1100"/>
              </a:lnSpc>
              <a:defRPr sz="1000"/>
            </a:pPr>
            <a:endPara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42" name="Oval 80"/>
          <xdr:cNvSpPr>
            <a:spLocks noChangeArrowheads="1"/>
          </xdr:cNvSpPr>
        </xdr:nvSpPr>
        <xdr:spPr bwMode="auto">
          <a:xfrm>
            <a:off x="51" y="68"/>
            <a:ext cx="28" cy="26"/>
          </a:xfrm>
          <a:prstGeom prst="ellipse">
            <a:avLst/>
          </a:prstGeom>
          <a:noFill/>
          <a:ln w="19050" cap="rnd" cmpd="sng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43" name="Oval 81"/>
          <xdr:cNvSpPr>
            <a:spLocks noChangeArrowheads="1"/>
          </xdr:cNvSpPr>
        </xdr:nvSpPr>
        <xdr:spPr bwMode="auto">
          <a:xfrm>
            <a:off x="68" y="48"/>
            <a:ext cx="28" cy="26"/>
          </a:xfrm>
          <a:prstGeom prst="ellipse">
            <a:avLst/>
          </a:prstGeom>
          <a:noFill/>
          <a:ln w="19050" cap="rnd" cmpd="sng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44" name="Oval 82"/>
          <xdr:cNvSpPr>
            <a:spLocks noChangeArrowheads="1"/>
          </xdr:cNvSpPr>
        </xdr:nvSpPr>
        <xdr:spPr bwMode="auto">
          <a:xfrm>
            <a:off x="29" y="52"/>
            <a:ext cx="28" cy="26"/>
          </a:xfrm>
          <a:prstGeom prst="ellipse">
            <a:avLst/>
          </a:prstGeom>
          <a:noFill/>
          <a:ln w="19050" cap="rnd" cmpd="sng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45" name="Oval 83"/>
          <xdr:cNvSpPr>
            <a:spLocks noChangeArrowheads="1"/>
          </xdr:cNvSpPr>
        </xdr:nvSpPr>
        <xdr:spPr bwMode="auto">
          <a:xfrm>
            <a:off x="60" y="115"/>
            <a:ext cx="28" cy="26"/>
          </a:xfrm>
          <a:prstGeom prst="ellipse">
            <a:avLst/>
          </a:prstGeom>
          <a:noFill/>
          <a:ln w="19050" cap="rnd" cmpd="sng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46" name="Oval 84"/>
          <xdr:cNvSpPr>
            <a:spLocks noChangeArrowheads="1"/>
          </xdr:cNvSpPr>
        </xdr:nvSpPr>
        <xdr:spPr bwMode="auto">
          <a:xfrm>
            <a:off x="46" y="34"/>
            <a:ext cx="28" cy="26"/>
          </a:xfrm>
          <a:prstGeom prst="ellipse">
            <a:avLst/>
          </a:prstGeom>
          <a:noFill/>
          <a:ln w="19050" cap="rnd" cmpd="sng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47" name="Oval 85"/>
          <xdr:cNvSpPr>
            <a:spLocks noChangeArrowheads="1"/>
          </xdr:cNvSpPr>
        </xdr:nvSpPr>
        <xdr:spPr bwMode="auto">
          <a:xfrm>
            <a:off x="25" y="77"/>
            <a:ext cx="28" cy="26"/>
          </a:xfrm>
          <a:prstGeom prst="ellipse">
            <a:avLst/>
          </a:prstGeom>
          <a:noFill/>
          <a:ln w="19050" cap="rnd" cmpd="sng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48" name="Oval 86"/>
          <xdr:cNvSpPr>
            <a:spLocks noChangeArrowheads="1"/>
          </xdr:cNvSpPr>
        </xdr:nvSpPr>
        <xdr:spPr bwMode="auto">
          <a:xfrm>
            <a:off x="87" y="107"/>
            <a:ext cx="28" cy="26"/>
          </a:xfrm>
          <a:prstGeom prst="ellipse">
            <a:avLst/>
          </a:prstGeom>
          <a:noFill/>
          <a:ln w="19050" cap="rnd" cmpd="sng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49" name="Oval 87"/>
          <xdr:cNvSpPr>
            <a:spLocks noChangeArrowheads="1"/>
          </xdr:cNvSpPr>
        </xdr:nvSpPr>
        <xdr:spPr bwMode="auto">
          <a:xfrm>
            <a:off x="110" y="65"/>
            <a:ext cx="28" cy="26"/>
          </a:xfrm>
          <a:prstGeom prst="ellipse">
            <a:avLst/>
          </a:prstGeom>
          <a:noFill/>
          <a:ln w="19050" cap="rnd" cmpd="sng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0" name="Oval 88"/>
          <xdr:cNvSpPr>
            <a:spLocks noChangeArrowheads="1"/>
          </xdr:cNvSpPr>
        </xdr:nvSpPr>
        <xdr:spPr bwMode="auto">
          <a:xfrm>
            <a:off x="36" y="101"/>
            <a:ext cx="28" cy="26"/>
          </a:xfrm>
          <a:prstGeom prst="ellipse">
            <a:avLst/>
          </a:prstGeom>
          <a:noFill/>
          <a:ln w="19050" cap="rnd" cmpd="sng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1" name="Oval 89"/>
          <xdr:cNvSpPr>
            <a:spLocks noChangeArrowheads="1"/>
          </xdr:cNvSpPr>
        </xdr:nvSpPr>
        <xdr:spPr bwMode="auto">
          <a:xfrm>
            <a:off x="105" y="89"/>
            <a:ext cx="28" cy="26"/>
          </a:xfrm>
          <a:prstGeom prst="ellipse">
            <a:avLst/>
          </a:prstGeom>
          <a:noFill/>
          <a:ln w="19050" cap="rnd" cmpd="sng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2" name="Oval 90"/>
          <xdr:cNvSpPr>
            <a:spLocks noChangeArrowheads="1"/>
          </xdr:cNvSpPr>
        </xdr:nvSpPr>
        <xdr:spPr bwMode="auto">
          <a:xfrm>
            <a:off x="99" y="41"/>
            <a:ext cx="28" cy="26"/>
          </a:xfrm>
          <a:prstGeom prst="ellipse">
            <a:avLst/>
          </a:prstGeom>
          <a:noFill/>
          <a:ln w="19050" cap="rnd" cmpd="sng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3" name="Oval 91"/>
          <xdr:cNvSpPr>
            <a:spLocks noChangeArrowheads="1"/>
          </xdr:cNvSpPr>
        </xdr:nvSpPr>
        <xdr:spPr bwMode="auto">
          <a:xfrm>
            <a:off x="79" y="25"/>
            <a:ext cx="28" cy="26"/>
          </a:xfrm>
          <a:prstGeom prst="ellipse">
            <a:avLst/>
          </a:prstGeom>
          <a:noFill/>
          <a:ln w="19050" cap="rnd" cmpd="sng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4" name="Oval 92"/>
          <xdr:cNvSpPr>
            <a:spLocks noChangeArrowheads="1"/>
          </xdr:cNvSpPr>
        </xdr:nvSpPr>
        <xdr:spPr bwMode="auto">
          <a:xfrm>
            <a:off x="61" y="24"/>
            <a:ext cx="28" cy="26"/>
          </a:xfrm>
          <a:prstGeom prst="ellipse">
            <a:avLst/>
          </a:prstGeom>
          <a:noFill/>
          <a:ln w="19050" cap="rnd" cmpd="sng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5" name="Oval 93"/>
          <xdr:cNvSpPr>
            <a:spLocks noChangeArrowheads="1"/>
          </xdr:cNvSpPr>
        </xdr:nvSpPr>
        <xdr:spPr bwMode="auto">
          <a:xfrm>
            <a:off x="56" y="90"/>
            <a:ext cx="28" cy="26"/>
          </a:xfrm>
          <a:prstGeom prst="ellipse">
            <a:avLst/>
          </a:prstGeom>
          <a:noFill/>
          <a:ln w="19050" cap="rnd" cmpd="sng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6" name="Oval 94"/>
          <xdr:cNvSpPr>
            <a:spLocks noChangeArrowheads="1"/>
          </xdr:cNvSpPr>
        </xdr:nvSpPr>
        <xdr:spPr bwMode="auto">
          <a:xfrm>
            <a:off x="76" y="87"/>
            <a:ext cx="28" cy="26"/>
          </a:xfrm>
          <a:prstGeom prst="ellipse">
            <a:avLst/>
          </a:prstGeom>
          <a:noFill/>
          <a:ln w="19050" cap="rnd" cmpd="sng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57" name="Oval 95"/>
          <xdr:cNvSpPr>
            <a:spLocks noChangeArrowheads="1"/>
          </xdr:cNvSpPr>
        </xdr:nvSpPr>
        <xdr:spPr bwMode="auto">
          <a:xfrm>
            <a:off x="84" y="67"/>
            <a:ext cx="28" cy="26"/>
          </a:xfrm>
          <a:prstGeom prst="ellipse">
            <a:avLst/>
          </a:prstGeom>
          <a:noFill/>
          <a:ln w="19050" cap="rnd" cmpd="sng">
            <a:solidFill>
              <a:srgbClr xmlns:mc="http://schemas.openxmlformats.org/markup-compatibility/2006" xmlns:a14="http://schemas.microsoft.com/office/drawing/2010/main" val="0000FF" mc:Ignorable="a14" a14:legacySpreadsheetColorIndex="12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  <xdr:twoCellAnchor>
    <xdr:from>
      <xdr:col>14</xdr:col>
      <xdr:colOff>0</xdr:colOff>
      <xdr:row>24</xdr:row>
      <xdr:rowOff>76200</xdr:rowOff>
    </xdr:from>
    <xdr:to>
      <xdr:col>15</xdr:col>
      <xdr:colOff>1019175</xdr:colOff>
      <xdr:row>37</xdr:row>
      <xdr:rowOff>9525</xdr:rowOff>
    </xdr:to>
    <xdr:grpSp>
      <xdr:nvGrpSpPr>
        <xdr:cNvPr id="58" name="Group 111"/>
        <xdr:cNvGrpSpPr>
          <a:grpSpLocks/>
        </xdr:cNvGrpSpPr>
      </xdr:nvGrpSpPr>
      <xdr:grpSpPr bwMode="auto">
        <a:xfrm>
          <a:off x="6057900" y="4343400"/>
          <a:ext cx="1733550" cy="2162175"/>
          <a:chOff x="0" y="0"/>
          <a:chExt cx="182" cy="227"/>
        </a:xfrm>
      </xdr:grpSpPr>
      <xdr:sp macro="" textlink="">
        <xdr:nvSpPr>
          <xdr:cNvPr id="59" name="Oval 96"/>
          <xdr:cNvSpPr>
            <a:spLocks noChangeArrowheads="1"/>
          </xdr:cNvSpPr>
        </xdr:nvSpPr>
        <xdr:spPr bwMode="auto">
          <a:xfrm>
            <a:off x="93" y="53"/>
            <a:ext cx="59" cy="61"/>
          </a:xfrm>
          <a:prstGeom prst="ellipse">
            <a:avLst/>
          </a:prstGeom>
          <a:gradFill rotWithShape="1">
            <a:gsLst>
              <a:gs pos="0">
                <a:srgbClr xmlns:mc="http://schemas.openxmlformats.org/markup-compatibility/2006" xmlns:a14="http://schemas.microsoft.com/office/drawing/2010/main" val="CCFFCC" mc:Ignorable="a14" a14:legacySpreadsheetColorIndex="42"/>
              </a:gs>
              <a:gs pos="100000">
                <a:srgbClr xmlns:mc="http://schemas.openxmlformats.org/markup-compatibility/2006" xmlns:a14="http://schemas.microsoft.com/office/drawing/2010/main" val="5E765E" mc:Ignorable="a14" a14:legacySpreadsheetColorIndex="42">
                  <a:gamma/>
                  <a:shade val="46275"/>
                  <a:invGamma/>
                </a:srgbClr>
              </a:gs>
            </a:gsLst>
            <a:path path="rect">
              <a:fillToRect l="100000" t="100000"/>
            </a:path>
          </a:gradFill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0" name="Oval 97"/>
          <xdr:cNvSpPr>
            <a:spLocks noChangeArrowheads="1"/>
          </xdr:cNvSpPr>
        </xdr:nvSpPr>
        <xdr:spPr bwMode="auto">
          <a:xfrm>
            <a:off x="33" y="53"/>
            <a:ext cx="59" cy="61"/>
          </a:xfrm>
          <a:prstGeom prst="ellipse">
            <a:avLst/>
          </a:prstGeom>
          <a:gradFill rotWithShape="1">
            <a:gsLst>
              <a:gs pos="0">
                <a:srgbClr xmlns:mc="http://schemas.openxmlformats.org/markup-compatibility/2006" xmlns:a14="http://schemas.microsoft.com/office/drawing/2010/main" val="CCFFCC" mc:Ignorable="a14" a14:legacySpreadsheetColorIndex="42"/>
              </a:gs>
              <a:gs pos="100000">
                <a:srgbClr xmlns:mc="http://schemas.openxmlformats.org/markup-compatibility/2006" xmlns:a14="http://schemas.microsoft.com/office/drawing/2010/main" val="5E765E" mc:Ignorable="a14" a14:legacySpreadsheetColorIndex="42">
                  <a:gamma/>
                  <a:shade val="46275"/>
                  <a:invGamma/>
                </a:srgbClr>
              </a:gs>
            </a:gsLst>
            <a:path path="rect">
              <a:fillToRect l="100000" t="100000"/>
            </a:path>
          </a:gradFill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1" name="Oval 98"/>
          <xdr:cNvSpPr>
            <a:spLocks noChangeArrowheads="1"/>
          </xdr:cNvSpPr>
        </xdr:nvSpPr>
        <xdr:spPr bwMode="auto">
          <a:xfrm>
            <a:off x="2" y="106"/>
            <a:ext cx="59" cy="61"/>
          </a:xfrm>
          <a:prstGeom prst="ellipse">
            <a:avLst/>
          </a:prstGeom>
          <a:gradFill rotWithShape="1">
            <a:gsLst>
              <a:gs pos="0">
                <a:srgbClr xmlns:mc="http://schemas.openxmlformats.org/markup-compatibility/2006" xmlns:a14="http://schemas.microsoft.com/office/drawing/2010/main" val="FFFFFF" mc:Ignorable="a14" a14:legacySpreadsheetColorIndex="65"/>
              </a:gs>
              <a:gs pos="100000">
                <a:srgbClr xmlns:mc="http://schemas.openxmlformats.org/markup-compatibility/2006" xmlns:a14="http://schemas.microsoft.com/office/drawing/2010/main" val="767676" mc:Ignorable="a14" a14:legacySpreadsheetColorIndex="65">
                  <a:gamma/>
                  <a:shade val="46275"/>
                  <a:invGamma/>
                </a:srgbClr>
              </a:gs>
            </a:gsLst>
            <a:path path="rect">
              <a:fillToRect l="100000" t="100000"/>
            </a:path>
          </a:gradFill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2" name="Oval 99"/>
          <xdr:cNvSpPr>
            <a:spLocks noChangeArrowheads="1"/>
          </xdr:cNvSpPr>
        </xdr:nvSpPr>
        <xdr:spPr bwMode="auto">
          <a:xfrm>
            <a:off x="123" y="106"/>
            <a:ext cx="59" cy="61"/>
          </a:xfrm>
          <a:prstGeom prst="ellipse">
            <a:avLst/>
          </a:prstGeom>
          <a:gradFill rotWithShape="1">
            <a:gsLst>
              <a:gs pos="0">
                <a:srgbClr xmlns:mc="http://schemas.openxmlformats.org/markup-compatibility/2006" xmlns:a14="http://schemas.microsoft.com/office/drawing/2010/main" val="FFFFFF" mc:Ignorable="a14" a14:legacySpreadsheetColorIndex="65"/>
              </a:gs>
              <a:gs pos="100000">
                <a:srgbClr xmlns:mc="http://schemas.openxmlformats.org/markup-compatibility/2006" xmlns:a14="http://schemas.microsoft.com/office/drawing/2010/main" val="767676" mc:Ignorable="a14" a14:legacySpreadsheetColorIndex="65">
                  <a:gamma/>
                  <a:shade val="46275"/>
                  <a:invGamma/>
                </a:srgbClr>
              </a:gs>
            </a:gsLst>
            <a:path path="rect">
              <a:fillToRect l="100000" t="100000"/>
            </a:path>
          </a:gradFill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3" name="Oval 100"/>
          <xdr:cNvSpPr>
            <a:spLocks noChangeArrowheads="1"/>
          </xdr:cNvSpPr>
        </xdr:nvSpPr>
        <xdr:spPr bwMode="auto">
          <a:xfrm>
            <a:off x="63" y="106"/>
            <a:ext cx="59" cy="61"/>
          </a:xfrm>
          <a:prstGeom prst="ellipse">
            <a:avLst/>
          </a:prstGeom>
          <a:gradFill rotWithShape="1">
            <a:gsLst>
              <a:gs pos="0">
                <a:srgbClr xmlns:mc="http://schemas.openxmlformats.org/markup-compatibility/2006" xmlns:a14="http://schemas.microsoft.com/office/drawing/2010/main" val="FFFFFF" mc:Ignorable="a14" a14:legacySpreadsheetColorIndex="65"/>
              </a:gs>
              <a:gs pos="100000">
                <a:srgbClr xmlns:mc="http://schemas.openxmlformats.org/markup-compatibility/2006" xmlns:a14="http://schemas.microsoft.com/office/drawing/2010/main" val="767676" mc:Ignorable="a14" a14:legacySpreadsheetColorIndex="65">
                  <a:gamma/>
                  <a:shade val="46275"/>
                  <a:invGamma/>
                </a:srgbClr>
              </a:gs>
            </a:gsLst>
            <a:path path="rect">
              <a:fillToRect l="100000" t="100000"/>
            </a:path>
          </a:gradFill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4" name="Oval 101"/>
          <xdr:cNvSpPr>
            <a:spLocks noChangeArrowheads="1"/>
          </xdr:cNvSpPr>
        </xdr:nvSpPr>
        <xdr:spPr bwMode="auto">
          <a:xfrm>
            <a:off x="94" y="158"/>
            <a:ext cx="59" cy="61"/>
          </a:xfrm>
          <a:prstGeom prst="ellipse">
            <a:avLst/>
          </a:prstGeom>
          <a:gradFill rotWithShape="1">
            <a:gsLst>
              <a:gs pos="0">
                <a:srgbClr xmlns:mc="http://schemas.openxmlformats.org/markup-compatibility/2006" xmlns:a14="http://schemas.microsoft.com/office/drawing/2010/main" val="FFFFFF" mc:Ignorable="a14" a14:legacySpreadsheetColorIndex="65"/>
              </a:gs>
              <a:gs pos="100000">
                <a:srgbClr xmlns:mc="http://schemas.openxmlformats.org/markup-compatibility/2006" xmlns:a14="http://schemas.microsoft.com/office/drawing/2010/main" val="767676" mc:Ignorable="a14" a14:legacySpreadsheetColorIndex="65">
                  <a:gamma/>
                  <a:shade val="46275"/>
                  <a:invGamma/>
                </a:srgbClr>
              </a:gs>
            </a:gsLst>
            <a:path path="rect">
              <a:fillToRect l="100000" t="100000"/>
            </a:path>
          </a:gradFill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5" name="Oval 102"/>
          <xdr:cNvSpPr>
            <a:spLocks noChangeArrowheads="1"/>
          </xdr:cNvSpPr>
        </xdr:nvSpPr>
        <xdr:spPr bwMode="auto">
          <a:xfrm>
            <a:off x="33" y="158"/>
            <a:ext cx="59" cy="61"/>
          </a:xfrm>
          <a:prstGeom prst="ellipse">
            <a:avLst/>
          </a:prstGeom>
          <a:gradFill rotWithShape="1">
            <a:gsLst>
              <a:gs pos="0">
                <a:srgbClr xmlns:mc="http://schemas.openxmlformats.org/markup-compatibility/2006" xmlns:a14="http://schemas.microsoft.com/office/drawing/2010/main" val="FFFFFF" mc:Ignorable="a14" a14:legacySpreadsheetColorIndex="65"/>
              </a:gs>
              <a:gs pos="100000">
                <a:srgbClr xmlns:mc="http://schemas.openxmlformats.org/markup-compatibility/2006" xmlns:a14="http://schemas.microsoft.com/office/drawing/2010/main" val="767676" mc:Ignorable="a14" a14:legacySpreadsheetColorIndex="65">
                  <a:gamma/>
                  <a:shade val="46275"/>
                  <a:invGamma/>
                </a:srgbClr>
              </a:gs>
            </a:gsLst>
            <a:path path="rect">
              <a:fillToRect l="100000" t="100000"/>
            </a:path>
          </a:gradFill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6" name="Oval 103"/>
          <xdr:cNvSpPr>
            <a:spLocks noChangeArrowheads="1"/>
          </xdr:cNvSpPr>
        </xdr:nvSpPr>
        <xdr:spPr bwMode="auto">
          <a:xfrm>
            <a:off x="63" y="0"/>
            <a:ext cx="59" cy="61"/>
          </a:xfrm>
          <a:prstGeom prst="ellipse">
            <a:avLst/>
          </a:prstGeom>
          <a:gradFill rotWithShape="1">
            <a:gsLst>
              <a:gs pos="0">
                <a:srgbClr xmlns:mc="http://schemas.openxmlformats.org/markup-compatibility/2006" xmlns:a14="http://schemas.microsoft.com/office/drawing/2010/main" val="CCFFFF" mc:Ignorable="a14" a14:legacySpreadsheetColorIndex="41"/>
              </a:gs>
              <a:gs pos="100000">
                <a:srgbClr xmlns:mc="http://schemas.openxmlformats.org/markup-compatibility/2006" xmlns:a14="http://schemas.microsoft.com/office/drawing/2010/main" val="5E7676" mc:Ignorable="a14" a14:legacySpreadsheetColorIndex="41">
                  <a:gamma/>
                  <a:shade val="46275"/>
                  <a:invGamma/>
                </a:srgbClr>
              </a:gs>
            </a:gsLst>
            <a:path path="rect">
              <a:fillToRect l="100000" t="100000"/>
            </a:path>
          </a:gradFill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7" name="Oval 108"/>
          <xdr:cNvSpPr>
            <a:spLocks noChangeArrowheads="1"/>
          </xdr:cNvSpPr>
        </xdr:nvSpPr>
        <xdr:spPr bwMode="auto">
          <a:xfrm>
            <a:off x="0" y="46"/>
            <a:ext cx="182" cy="181"/>
          </a:xfrm>
          <a:prstGeom prst="ellipse">
            <a:avLst/>
          </a:prstGeom>
          <a:noFill/>
          <a:ln w="19050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17</xdr:col>
      <xdr:colOff>714375</xdr:colOff>
      <xdr:row>28</xdr:row>
      <xdr:rowOff>57150</xdr:rowOff>
    </xdr:from>
    <xdr:to>
      <xdr:col>19</xdr:col>
      <xdr:colOff>1085850</xdr:colOff>
      <xdr:row>35</xdr:row>
      <xdr:rowOff>161925</xdr:rowOff>
    </xdr:to>
    <xdr:grpSp>
      <xdr:nvGrpSpPr>
        <xdr:cNvPr id="68" name="Group 110"/>
        <xdr:cNvGrpSpPr>
          <a:grpSpLocks/>
        </xdr:cNvGrpSpPr>
      </xdr:nvGrpSpPr>
      <xdr:grpSpPr bwMode="auto">
        <a:xfrm>
          <a:off x="9144000" y="5010150"/>
          <a:ext cx="1181100" cy="1304925"/>
          <a:chOff x="0" y="0"/>
          <a:chExt cx="124" cy="137"/>
        </a:xfrm>
      </xdr:grpSpPr>
      <xdr:sp macro="" textlink="">
        <xdr:nvSpPr>
          <xdr:cNvPr id="69" name="Oval 104"/>
          <xdr:cNvSpPr>
            <a:spLocks noChangeArrowheads="1"/>
          </xdr:cNvSpPr>
        </xdr:nvSpPr>
        <xdr:spPr bwMode="auto">
          <a:xfrm>
            <a:off x="63" y="53"/>
            <a:ext cx="59" cy="61"/>
          </a:xfrm>
          <a:prstGeom prst="ellipse">
            <a:avLst/>
          </a:prstGeom>
          <a:gradFill rotWithShape="1">
            <a:gsLst>
              <a:gs pos="0">
                <a:srgbClr xmlns:mc="http://schemas.openxmlformats.org/markup-compatibility/2006" xmlns:a14="http://schemas.microsoft.com/office/drawing/2010/main" val="99CCFF" mc:Ignorable="a14" a14:legacySpreadsheetColorIndex="44"/>
              </a:gs>
              <a:gs pos="100000">
                <a:srgbClr xmlns:mc="http://schemas.openxmlformats.org/markup-compatibility/2006" xmlns:a14="http://schemas.microsoft.com/office/drawing/2010/main" val="475E76" mc:Ignorable="a14" a14:legacySpreadsheetColorIndex="44">
                  <a:gamma/>
                  <a:shade val="46275"/>
                  <a:invGamma/>
                </a:srgbClr>
              </a:gs>
            </a:gsLst>
            <a:path path="rect">
              <a:fillToRect l="100000" t="100000"/>
            </a:path>
          </a:gradFill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0" name="Oval 105"/>
          <xdr:cNvSpPr>
            <a:spLocks noChangeArrowheads="1"/>
          </xdr:cNvSpPr>
        </xdr:nvSpPr>
        <xdr:spPr bwMode="auto">
          <a:xfrm>
            <a:off x="3" y="53"/>
            <a:ext cx="59" cy="61"/>
          </a:xfrm>
          <a:prstGeom prst="ellipse">
            <a:avLst/>
          </a:prstGeom>
          <a:gradFill rotWithShape="1">
            <a:gsLst>
              <a:gs pos="0">
                <a:srgbClr xmlns:mc="http://schemas.openxmlformats.org/markup-compatibility/2006" xmlns:a14="http://schemas.microsoft.com/office/drawing/2010/main" val="99CCFF" mc:Ignorable="a14" a14:legacySpreadsheetColorIndex="44"/>
              </a:gs>
              <a:gs pos="100000">
                <a:srgbClr xmlns:mc="http://schemas.openxmlformats.org/markup-compatibility/2006" xmlns:a14="http://schemas.microsoft.com/office/drawing/2010/main" val="475E76" mc:Ignorable="a14" a14:legacySpreadsheetColorIndex="44">
                  <a:gamma/>
                  <a:shade val="46275"/>
                  <a:invGamma/>
                </a:srgbClr>
              </a:gs>
            </a:gsLst>
            <a:path path="rect">
              <a:fillToRect l="100000" t="100000"/>
            </a:path>
          </a:gradFill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1" name="Oval 106"/>
          <xdr:cNvSpPr>
            <a:spLocks noChangeArrowheads="1"/>
          </xdr:cNvSpPr>
        </xdr:nvSpPr>
        <xdr:spPr bwMode="auto">
          <a:xfrm>
            <a:off x="32" y="0"/>
            <a:ext cx="59" cy="61"/>
          </a:xfrm>
          <a:prstGeom prst="ellipse">
            <a:avLst/>
          </a:prstGeom>
          <a:gradFill rotWithShape="1">
            <a:gsLst>
              <a:gs pos="0">
                <a:srgbClr xmlns:mc="http://schemas.openxmlformats.org/markup-compatibility/2006" xmlns:a14="http://schemas.microsoft.com/office/drawing/2010/main" val="99CCFF" mc:Ignorable="a14" a14:legacySpreadsheetColorIndex="44"/>
              </a:gs>
              <a:gs pos="100000">
                <a:srgbClr xmlns:mc="http://schemas.openxmlformats.org/markup-compatibility/2006" xmlns:a14="http://schemas.microsoft.com/office/drawing/2010/main" val="475E76" mc:Ignorable="a14" a14:legacySpreadsheetColorIndex="44">
                  <a:gamma/>
                  <a:shade val="46275"/>
                  <a:invGamma/>
                </a:srgbClr>
              </a:gs>
            </a:gsLst>
            <a:path path="rect">
              <a:fillToRect l="100000" t="100000"/>
            </a:path>
          </a:gradFill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2" name="Oval 107"/>
          <xdr:cNvSpPr>
            <a:spLocks noChangeArrowheads="1"/>
          </xdr:cNvSpPr>
        </xdr:nvSpPr>
        <xdr:spPr bwMode="auto">
          <a:xfrm>
            <a:off x="31" y="34"/>
            <a:ext cx="59" cy="61"/>
          </a:xfrm>
          <a:prstGeom prst="ellipse">
            <a:avLst/>
          </a:prstGeom>
          <a:gradFill rotWithShape="1">
            <a:gsLst>
              <a:gs pos="0">
                <a:srgbClr xmlns:mc="http://schemas.openxmlformats.org/markup-compatibility/2006" xmlns:a14="http://schemas.microsoft.com/office/drawing/2010/main" val="CC99FF" mc:Ignorable="a14" a14:legacySpreadsheetColorIndex="46"/>
              </a:gs>
              <a:gs pos="100000">
                <a:srgbClr xmlns:mc="http://schemas.openxmlformats.org/markup-compatibility/2006" xmlns:a14="http://schemas.microsoft.com/office/drawing/2010/main" val="5E4776" mc:Ignorable="a14" a14:legacySpreadsheetColorIndex="46">
                  <a:gamma/>
                  <a:shade val="46275"/>
                  <a:invGamma/>
                </a:srgbClr>
              </a:gs>
            </a:gsLst>
            <a:path path="rect">
              <a:fillToRect l="100000" t="100000"/>
            </a:path>
          </a:gradFill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3" name="Oval 109"/>
          <xdr:cNvSpPr>
            <a:spLocks noChangeArrowheads="1"/>
          </xdr:cNvSpPr>
        </xdr:nvSpPr>
        <xdr:spPr bwMode="auto">
          <a:xfrm>
            <a:off x="0" y="0"/>
            <a:ext cx="124" cy="137"/>
          </a:xfrm>
          <a:prstGeom prst="ellipse">
            <a:avLst/>
          </a:prstGeom>
          <a:noFill/>
          <a:ln w="19050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209550</xdr:colOff>
      <xdr:row>27</xdr:row>
      <xdr:rowOff>142875</xdr:rowOff>
    </xdr:from>
    <xdr:to>
      <xdr:col>10</xdr:col>
      <xdr:colOff>47625</xdr:colOff>
      <xdr:row>40</xdr:row>
      <xdr:rowOff>9525</xdr:rowOff>
    </xdr:to>
    <xdr:grpSp>
      <xdr:nvGrpSpPr>
        <xdr:cNvPr id="74" name="Group 112"/>
        <xdr:cNvGrpSpPr>
          <a:grpSpLocks/>
        </xdr:cNvGrpSpPr>
      </xdr:nvGrpSpPr>
      <xdr:grpSpPr bwMode="auto">
        <a:xfrm>
          <a:off x="1885950" y="4924425"/>
          <a:ext cx="2124075" cy="2095500"/>
          <a:chOff x="0" y="0"/>
          <a:chExt cx="223" cy="220"/>
        </a:xfrm>
      </xdr:grpSpPr>
      <xdr:sp macro="" textlink="">
        <xdr:nvSpPr>
          <xdr:cNvPr id="75" name="Oval 113"/>
          <xdr:cNvSpPr>
            <a:spLocks noChangeArrowheads="1"/>
          </xdr:cNvSpPr>
        </xdr:nvSpPr>
        <xdr:spPr bwMode="auto">
          <a:xfrm>
            <a:off x="88" y="1"/>
            <a:ext cx="59" cy="61"/>
          </a:xfrm>
          <a:prstGeom prst="ellipse">
            <a:avLst/>
          </a:prstGeom>
          <a:gradFill rotWithShape="1">
            <a:gsLst>
              <a:gs pos="0">
                <a:srgbClr xmlns:mc="http://schemas.openxmlformats.org/markup-compatibility/2006" xmlns:a14="http://schemas.microsoft.com/office/drawing/2010/main" val="CCFFCC" mc:Ignorable="a14" a14:legacySpreadsheetColorIndex="42"/>
              </a:gs>
              <a:gs pos="100000">
                <a:srgbClr xmlns:mc="http://schemas.openxmlformats.org/markup-compatibility/2006" xmlns:a14="http://schemas.microsoft.com/office/drawing/2010/main" val="5E765E" mc:Ignorable="a14" a14:legacySpreadsheetColorIndex="42">
                  <a:gamma/>
                  <a:shade val="46275"/>
                  <a:invGamma/>
                </a:srgbClr>
              </a:gs>
            </a:gsLst>
            <a:path path="rect">
              <a:fillToRect l="100000" t="100000"/>
            </a:path>
          </a:gradFill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6" name="Oval 114"/>
          <xdr:cNvSpPr>
            <a:spLocks noChangeArrowheads="1"/>
          </xdr:cNvSpPr>
        </xdr:nvSpPr>
        <xdr:spPr bwMode="auto">
          <a:xfrm>
            <a:off x="31" y="20"/>
            <a:ext cx="59" cy="61"/>
          </a:xfrm>
          <a:prstGeom prst="ellipse">
            <a:avLst/>
          </a:prstGeom>
          <a:gradFill rotWithShape="1">
            <a:gsLst>
              <a:gs pos="0">
                <a:srgbClr xmlns:mc="http://schemas.openxmlformats.org/markup-compatibility/2006" xmlns:a14="http://schemas.microsoft.com/office/drawing/2010/main" val="CCFFCC" mc:Ignorable="a14" a14:legacySpreadsheetColorIndex="42"/>
              </a:gs>
              <a:gs pos="100000">
                <a:srgbClr xmlns:mc="http://schemas.openxmlformats.org/markup-compatibility/2006" xmlns:a14="http://schemas.microsoft.com/office/drawing/2010/main" val="5E765E" mc:Ignorable="a14" a14:legacySpreadsheetColorIndex="42">
                  <a:gamma/>
                  <a:shade val="46275"/>
                  <a:invGamma/>
                </a:srgbClr>
              </a:gs>
            </a:gsLst>
            <a:path path="rect">
              <a:fillToRect l="100000" t="100000"/>
            </a:path>
          </a:gradFill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7" name="Oval 115"/>
          <xdr:cNvSpPr>
            <a:spLocks noChangeArrowheads="1"/>
          </xdr:cNvSpPr>
        </xdr:nvSpPr>
        <xdr:spPr bwMode="auto">
          <a:xfrm>
            <a:off x="4" y="75"/>
            <a:ext cx="59" cy="61"/>
          </a:xfrm>
          <a:prstGeom prst="ellipse">
            <a:avLst/>
          </a:prstGeom>
          <a:gradFill rotWithShape="1">
            <a:gsLst>
              <a:gs pos="0">
                <a:srgbClr xmlns:mc="http://schemas.openxmlformats.org/markup-compatibility/2006" xmlns:a14="http://schemas.microsoft.com/office/drawing/2010/main" val="FFFFFF" mc:Ignorable="a14" a14:legacySpreadsheetColorIndex="65"/>
              </a:gs>
              <a:gs pos="100000">
                <a:srgbClr xmlns:mc="http://schemas.openxmlformats.org/markup-compatibility/2006" xmlns:a14="http://schemas.microsoft.com/office/drawing/2010/main" val="767676" mc:Ignorable="a14" a14:legacySpreadsheetColorIndex="65">
                  <a:gamma/>
                  <a:shade val="46275"/>
                  <a:invGamma/>
                </a:srgbClr>
              </a:gs>
            </a:gsLst>
            <a:path path="rect">
              <a:fillToRect l="100000" t="100000"/>
            </a:path>
          </a:gradFill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8" name="Oval 116"/>
          <xdr:cNvSpPr>
            <a:spLocks noChangeArrowheads="1"/>
          </xdr:cNvSpPr>
        </xdr:nvSpPr>
        <xdr:spPr bwMode="auto">
          <a:xfrm>
            <a:off x="143" y="27"/>
            <a:ext cx="59" cy="61"/>
          </a:xfrm>
          <a:prstGeom prst="ellipse">
            <a:avLst/>
          </a:prstGeom>
          <a:gradFill rotWithShape="1">
            <a:gsLst>
              <a:gs pos="0">
                <a:srgbClr xmlns:mc="http://schemas.openxmlformats.org/markup-compatibility/2006" xmlns:a14="http://schemas.microsoft.com/office/drawing/2010/main" val="FFFFFF" mc:Ignorable="a14" a14:legacySpreadsheetColorIndex="65"/>
              </a:gs>
              <a:gs pos="100000">
                <a:srgbClr xmlns:mc="http://schemas.openxmlformats.org/markup-compatibility/2006" xmlns:a14="http://schemas.microsoft.com/office/drawing/2010/main" val="767676" mc:Ignorable="a14" a14:legacySpreadsheetColorIndex="65">
                  <a:gamma/>
                  <a:shade val="46275"/>
                  <a:invGamma/>
                </a:srgbClr>
              </a:gs>
            </a:gsLst>
            <a:path path="rect">
              <a:fillToRect l="100000" t="100000"/>
            </a:path>
          </a:gradFill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9" name="Oval 117"/>
          <xdr:cNvSpPr>
            <a:spLocks noChangeArrowheads="1"/>
          </xdr:cNvSpPr>
        </xdr:nvSpPr>
        <xdr:spPr bwMode="auto">
          <a:xfrm>
            <a:off x="163" y="85"/>
            <a:ext cx="59" cy="61"/>
          </a:xfrm>
          <a:prstGeom prst="ellipse">
            <a:avLst/>
          </a:prstGeom>
          <a:gradFill rotWithShape="1">
            <a:gsLst>
              <a:gs pos="0">
                <a:srgbClr xmlns:mc="http://schemas.openxmlformats.org/markup-compatibility/2006" xmlns:a14="http://schemas.microsoft.com/office/drawing/2010/main" val="FFFFFF" mc:Ignorable="a14" a14:legacySpreadsheetColorIndex="65"/>
              </a:gs>
              <a:gs pos="100000">
                <a:srgbClr xmlns:mc="http://schemas.openxmlformats.org/markup-compatibility/2006" xmlns:a14="http://schemas.microsoft.com/office/drawing/2010/main" val="767676" mc:Ignorable="a14" a14:legacySpreadsheetColorIndex="65">
                  <a:gamma/>
                  <a:shade val="46275"/>
                  <a:invGamma/>
                </a:srgbClr>
              </a:gs>
            </a:gsLst>
            <a:path path="rect">
              <a:fillToRect l="100000" t="100000"/>
            </a:path>
          </a:gradFill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0" name="Oval 118"/>
          <xdr:cNvSpPr>
            <a:spLocks noChangeArrowheads="1"/>
          </xdr:cNvSpPr>
        </xdr:nvSpPr>
        <xdr:spPr bwMode="auto">
          <a:xfrm>
            <a:off x="136" y="139"/>
            <a:ext cx="59" cy="61"/>
          </a:xfrm>
          <a:prstGeom prst="ellipse">
            <a:avLst/>
          </a:prstGeom>
          <a:gradFill rotWithShape="1">
            <a:gsLst>
              <a:gs pos="0">
                <a:srgbClr xmlns:mc="http://schemas.openxmlformats.org/markup-compatibility/2006" xmlns:a14="http://schemas.microsoft.com/office/drawing/2010/main" val="CCFFCC" mc:Ignorable="a14" a14:legacySpreadsheetColorIndex="42"/>
              </a:gs>
              <a:gs pos="100000">
                <a:srgbClr xmlns:mc="http://schemas.openxmlformats.org/markup-compatibility/2006" xmlns:a14="http://schemas.microsoft.com/office/drawing/2010/main" val="5E765E" mc:Ignorable="a14" a14:legacySpreadsheetColorIndex="42">
                  <a:gamma/>
                  <a:shade val="46275"/>
                  <a:invGamma/>
                </a:srgbClr>
              </a:gs>
            </a:gsLst>
            <a:path path="rect">
              <a:fillToRect l="100000" t="100000"/>
            </a:path>
          </a:gradFill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1" name="Oval 119"/>
          <xdr:cNvSpPr>
            <a:spLocks noChangeArrowheads="1"/>
          </xdr:cNvSpPr>
        </xdr:nvSpPr>
        <xdr:spPr bwMode="auto">
          <a:xfrm>
            <a:off x="24" y="132"/>
            <a:ext cx="59" cy="61"/>
          </a:xfrm>
          <a:prstGeom prst="ellipse">
            <a:avLst/>
          </a:prstGeom>
          <a:gradFill rotWithShape="1">
            <a:gsLst>
              <a:gs pos="0">
                <a:srgbClr xmlns:mc="http://schemas.openxmlformats.org/markup-compatibility/2006" xmlns:a14="http://schemas.microsoft.com/office/drawing/2010/main" val="FFFFFF" mc:Ignorable="a14" a14:legacySpreadsheetColorIndex="65"/>
              </a:gs>
              <a:gs pos="100000">
                <a:srgbClr xmlns:mc="http://schemas.openxmlformats.org/markup-compatibility/2006" xmlns:a14="http://schemas.microsoft.com/office/drawing/2010/main" val="767676" mc:Ignorable="a14" a14:legacySpreadsheetColorIndex="65">
                  <a:gamma/>
                  <a:shade val="46275"/>
                  <a:invGamma/>
                </a:srgbClr>
              </a:gs>
            </a:gsLst>
            <a:path path="rect">
              <a:fillToRect l="100000" t="100000"/>
            </a:path>
          </a:gradFill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2" name="Oval 120"/>
          <xdr:cNvSpPr>
            <a:spLocks noChangeArrowheads="1"/>
          </xdr:cNvSpPr>
        </xdr:nvSpPr>
        <xdr:spPr bwMode="auto">
          <a:xfrm>
            <a:off x="0" y="0"/>
            <a:ext cx="223" cy="220"/>
          </a:xfrm>
          <a:prstGeom prst="ellipse">
            <a:avLst/>
          </a:prstGeom>
          <a:noFill/>
          <a:ln w="19050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83" name="Oval 121"/>
          <xdr:cNvSpPr>
            <a:spLocks noChangeArrowheads="1"/>
          </xdr:cNvSpPr>
        </xdr:nvSpPr>
        <xdr:spPr bwMode="auto">
          <a:xfrm>
            <a:off x="79" y="158"/>
            <a:ext cx="59" cy="61"/>
          </a:xfrm>
          <a:prstGeom prst="ellipse">
            <a:avLst/>
          </a:prstGeom>
          <a:gradFill rotWithShape="1">
            <a:gsLst>
              <a:gs pos="0">
                <a:srgbClr xmlns:mc="http://schemas.openxmlformats.org/markup-compatibility/2006" xmlns:a14="http://schemas.microsoft.com/office/drawing/2010/main" val="CCFFCC" mc:Ignorable="a14" a14:legacySpreadsheetColorIndex="42"/>
              </a:gs>
              <a:gs pos="100000">
                <a:srgbClr xmlns:mc="http://schemas.openxmlformats.org/markup-compatibility/2006" xmlns:a14="http://schemas.microsoft.com/office/drawing/2010/main" val="5E765E" mc:Ignorable="a14" a14:legacySpreadsheetColorIndex="42">
                  <a:gamma/>
                  <a:shade val="46275"/>
                  <a:invGamma/>
                </a:srgbClr>
              </a:gs>
            </a:gsLst>
            <a:path path="rect">
              <a:fillToRect l="100000" t="100000"/>
            </a:path>
          </a:gradFill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4" name="Oval 122"/>
          <xdr:cNvSpPr>
            <a:spLocks noChangeArrowheads="1"/>
          </xdr:cNvSpPr>
        </xdr:nvSpPr>
        <xdr:spPr bwMode="auto">
          <a:xfrm>
            <a:off x="63" y="70"/>
            <a:ext cx="59" cy="61"/>
          </a:xfrm>
          <a:prstGeom prst="ellipse">
            <a:avLst/>
          </a:prstGeom>
          <a:gradFill rotWithShape="1">
            <a:gsLst>
              <a:gs pos="0">
                <a:srgbClr xmlns:mc="http://schemas.openxmlformats.org/markup-compatibility/2006" xmlns:a14="http://schemas.microsoft.com/office/drawing/2010/main" val="99CCFF" mc:Ignorable="a14" a14:legacySpreadsheetColorIndex="44"/>
              </a:gs>
              <a:gs pos="100000">
                <a:srgbClr xmlns:mc="http://schemas.openxmlformats.org/markup-compatibility/2006" xmlns:a14="http://schemas.microsoft.com/office/drawing/2010/main" val="475E76" mc:Ignorable="a14" a14:legacySpreadsheetColorIndex="44">
                  <a:gamma/>
                  <a:shade val="46275"/>
                  <a:invGamma/>
                </a:srgbClr>
              </a:gs>
            </a:gsLst>
            <a:path path="rect">
              <a:fillToRect l="100000" t="100000"/>
            </a:path>
          </a:gradFill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5" name="Oval 123"/>
          <xdr:cNvSpPr>
            <a:spLocks noChangeArrowheads="1"/>
          </xdr:cNvSpPr>
        </xdr:nvSpPr>
        <xdr:spPr bwMode="auto">
          <a:xfrm>
            <a:off x="95" y="59"/>
            <a:ext cx="59" cy="61"/>
          </a:xfrm>
          <a:prstGeom prst="ellipse">
            <a:avLst/>
          </a:prstGeom>
          <a:gradFill rotWithShape="1">
            <a:gsLst>
              <a:gs pos="0">
                <a:srgbClr xmlns:mc="http://schemas.openxmlformats.org/markup-compatibility/2006" xmlns:a14="http://schemas.microsoft.com/office/drawing/2010/main" val="99CCFF" mc:Ignorable="a14" a14:legacySpreadsheetColorIndex="44"/>
              </a:gs>
              <a:gs pos="100000">
                <a:srgbClr xmlns:mc="http://schemas.openxmlformats.org/markup-compatibility/2006" xmlns:a14="http://schemas.microsoft.com/office/drawing/2010/main" val="475E76" mc:Ignorable="a14" a14:legacySpreadsheetColorIndex="44">
                  <a:gamma/>
                  <a:shade val="46275"/>
                  <a:invGamma/>
                </a:srgbClr>
              </a:gs>
            </a:gsLst>
            <a:path path="rect">
              <a:fillToRect l="100000" t="100000"/>
            </a:path>
          </a:gradFill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6" name="Oval 124"/>
          <xdr:cNvSpPr>
            <a:spLocks noChangeArrowheads="1"/>
          </xdr:cNvSpPr>
        </xdr:nvSpPr>
        <xdr:spPr bwMode="auto">
          <a:xfrm>
            <a:off x="107" y="85"/>
            <a:ext cx="59" cy="61"/>
          </a:xfrm>
          <a:prstGeom prst="ellipse">
            <a:avLst/>
          </a:prstGeom>
          <a:gradFill rotWithShape="1">
            <a:gsLst>
              <a:gs pos="0">
                <a:srgbClr xmlns:mc="http://schemas.openxmlformats.org/markup-compatibility/2006" xmlns:a14="http://schemas.microsoft.com/office/drawing/2010/main" val="99CCFF" mc:Ignorable="a14" a14:legacySpreadsheetColorIndex="44"/>
              </a:gs>
              <a:gs pos="100000">
                <a:srgbClr xmlns:mc="http://schemas.openxmlformats.org/markup-compatibility/2006" xmlns:a14="http://schemas.microsoft.com/office/drawing/2010/main" val="475E76" mc:Ignorable="a14" a14:legacySpreadsheetColorIndex="44">
                  <a:gamma/>
                  <a:shade val="46275"/>
                  <a:invGamma/>
                </a:srgbClr>
              </a:gs>
            </a:gsLst>
            <a:path path="rect">
              <a:fillToRect l="100000" t="100000"/>
            </a:path>
          </a:gradFill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7" name="Oval 125"/>
          <xdr:cNvSpPr>
            <a:spLocks noChangeArrowheads="1"/>
          </xdr:cNvSpPr>
        </xdr:nvSpPr>
        <xdr:spPr bwMode="auto">
          <a:xfrm>
            <a:off x="72" y="98"/>
            <a:ext cx="59" cy="61"/>
          </a:xfrm>
          <a:prstGeom prst="ellipse">
            <a:avLst/>
          </a:prstGeom>
          <a:gradFill rotWithShape="1">
            <a:gsLst>
              <a:gs pos="0">
                <a:srgbClr xmlns:mc="http://schemas.openxmlformats.org/markup-compatibility/2006" xmlns:a14="http://schemas.microsoft.com/office/drawing/2010/main" val="99CCFF" mc:Ignorable="a14" a14:legacySpreadsheetColorIndex="44"/>
              </a:gs>
              <a:gs pos="100000">
                <a:srgbClr xmlns:mc="http://schemas.openxmlformats.org/markup-compatibility/2006" xmlns:a14="http://schemas.microsoft.com/office/drawing/2010/main" val="475E76" mc:Ignorable="a14" a14:legacySpreadsheetColorIndex="44">
                  <a:gamma/>
                  <a:shade val="46275"/>
                  <a:invGamma/>
                </a:srgbClr>
              </a:gs>
            </a:gsLst>
            <a:path path="rect">
              <a:fillToRect l="100000" t="100000"/>
            </a:path>
          </a:gradFill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533400</xdr:colOff>
      <xdr:row>63</xdr:row>
      <xdr:rowOff>114300</xdr:rowOff>
    </xdr:from>
    <xdr:to>
      <xdr:col>21</xdr:col>
      <xdr:colOff>371475</xdr:colOff>
      <xdr:row>79</xdr:row>
      <xdr:rowOff>133350</xdr:rowOff>
    </xdr:to>
    <xdr:grpSp>
      <xdr:nvGrpSpPr>
        <xdr:cNvPr id="88" name="Group 126"/>
        <xdr:cNvGrpSpPr>
          <a:grpSpLocks/>
        </xdr:cNvGrpSpPr>
      </xdr:nvGrpSpPr>
      <xdr:grpSpPr bwMode="auto">
        <a:xfrm>
          <a:off x="8382000" y="11077575"/>
          <a:ext cx="2819400" cy="2762250"/>
          <a:chOff x="0" y="0"/>
          <a:chExt cx="296" cy="290"/>
        </a:xfrm>
      </xdr:grpSpPr>
      <xdr:sp macro="" textlink="">
        <xdr:nvSpPr>
          <xdr:cNvPr id="89" name="Oval 127"/>
          <xdr:cNvSpPr>
            <a:spLocks noChangeArrowheads="1"/>
          </xdr:cNvSpPr>
        </xdr:nvSpPr>
        <xdr:spPr bwMode="auto">
          <a:xfrm>
            <a:off x="118" y="64"/>
            <a:ext cx="59" cy="61"/>
          </a:xfrm>
          <a:prstGeom prst="ellipse">
            <a:avLst/>
          </a:prstGeom>
          <a:gradFill rotWithShape="1">
            <a:gsLst>
              <a:gs pos="0">
                <a:srgbClr xmlns:mc="http://schemas.openxmlformats.org/markup-compatibility/2006" xmlns:a14="http://schemas.microsoft.com/office/drawing/2010/main" val="99CCFF" mc:Ignorable="a14" a14:legacySpreadsheetColorIndex="44"/>
              </a:gs>
              <a:gs pos="100000">
                <a:srgbClr xmlns:mc="http://schemas.openxmlformats.org/markup-compatibility/2006" xmlns:a14="http://schemas.microsoft.com/office/drawing/2010/main" val="475E76" mc:Ignorable="a14" a14:legacySpreadsheetColorIndex="44">
                  <a:gamma/>
                  <a:shade val="46275"/>
                  <a:invGamma/>
                </a:srgbClr>
              </a:gs>
            </a:gsLst>
            <a:path path="rect">
              <a:fillToRect l="100000" t="100000"/>
            </a:path>
          </a:gradFill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90" name="Oval 128"/>
          <xdr:cNvSpPr>
            <a:spLocks noChangeArrowheads="1"/>
          </xdr:cNvSpPr>
        </xdr:nvSpPr>
        <xdr:spPr bwMode="auto">
          <a:xfrm>
            <a:off x="116" y="166"/>
            <a:ext cx="59" cy="61"/>
          </a:xfrm>
          <a:prstGeom prst="ellipse">
            <a:avLst/>
          </a:prstGeom>
          <a:gradFill rotWithShape="1">
            <a:gsLst>
              <a:gs pos="0">
                <a:srgbClr xmlns:mc="http://schemas.openxmlformats.org/markup-compatibility/2006" xmlns:a14="http://schemas.microsoft.com/office/drawing/2010/main" val="99CCFF" mc:Ignorable="a14" a14:legacySpreadsheetColorIndex="44"/>
              </a:gs>
              <a:gs pos="100000">
                <a:srgbClr xmlns:mc="http://schemas.openxmlformats.org/markup-compatibility/2006" xmlns:a14="http://schemas.microsoft.com/office/drawing/2010/main" val="475E76" mc:Ignorable="a14" a14:legacySpreadsheetColorIndex="44">
                  <a:gamma/>
                  <a:shade val="46275"/>
                  <a:invGamma/>
                </a:srgbClr>
              </a:gs>
            </a:gsLst>
            <a:path path="rect">
              <a:fillToRect l="100000" t="100000"/>
            </a:path>
          </a:gradFill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91" name="Oval 129"/>
          <xdr:cNvSpPr>
            <a:spLocks noChangeArrowheads="1"/>
          </xdr:cNvSpPr>
        </xdr:nvSpPr>
        <xdr:spPr bwMode="auto">
          <a:xfrm>
            <a:off x="148" y="115"/>
            <a:ext cx="59" cy="61"/>
          </a:xfrm>
          <a:prstGeom prst="ellipse">
            <a:avLst/>
          </a:prstGeom>
          <a:gradFill rotWithShape="1">
            <a:gsLst>
              <a:gs pos="0">
                <a:srgbClr xmlns:mc="http://schemas.openxmlformats.org/markup-compatibility/2006" xmlns:a14="http://schemas.microsoft.com/office/drawing/2010/main" val="CC99FF" mc:Ignorable="a14" a14:legacySpreadsheetColorIndex="46"/>
              </a:gs>
              <a:gs pos="100000">
                <a:srgbClr xmlns:mc="http://schemas.openxmlformats.org/markup-compatibility/2006" xmlns:a14="http://schemas.microsoft.com/office/drawing/2010/main" val="5E4776" mc:Ignorable="a14" a14:legacySpreadsheetColorIndex="46">
                  <a:gamma/>
                  <a:shade val="46275"/>
                  <a:invGamma/>
                </a:srgbClr>
              </a:gs>
            </a:gsLst>
            <a:path path="rect">
              <a:fillToRect l="100000" t="100000"/>
            </a:path>
          </a:gradFill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92" name="Oval 130"/>
          <xdr:cNvSpPr>
            <a:spLocks noChangeArrowheads="1"/>
          </xdr:cNvSpPr>
        </xdr:nvSpPr>
        <xdr:spPr bwMode="auto">
          <a:xfrm>
            <a:off x="0" y="0"/>
            <a:ext cx="296" cy="290"/>
          </a:xfrm>
          <a:prstGeom prst="ellipse">
            <a:avLst/>
          </a:prstGeom>
          <a:noFill/>
          <a:ln w="19050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93" name="Oval 131"/>
          <xdr:cNvSpPr>
            <a:spLocks noChangeArrowheads="1"/>
          </xdr:cNvSpPr>
        </xdr:nvSpPr>
        <xdr:spPr bwMode="auto">
          <a:xfrm>
            <a:off x="62" y="13"/>
            <a:ext cx="59" cy="61"/>
          </a:xfrm>
          <a:prstGeom prst="ellipse">
            <a:avLst/>
          </a:prstGeom>
          <a:gradFill rotWithShape="1">
            <a:gsLst>
              <a:gs pos="0">
                <a:srgbClr xmlns:mc="http://schemas.openxmlformats.org/markup-compatibility/2006" xmlns:a14="http://schemas.microsoft.com/office/drawing/2010/main" val="CCFFCC" mc:Ignorable="a14" a14:legacySpreadsheetColorIndex="42"/>
              </a:gs>
              <a:gs pos="100000">
                <a:srgbClr xmlns:mc="http://schemas.openxmlformats.org/markup-compatibility/2006" xmlns:a14="http://schemas.microsoft.com/office/drawing/2010/main" val="5E765E" mc:Ignorable="a14" a14:legacySpreadsheetColorIndex="42">
                  <a:gamma/>
                  <a:shade val="46275"/>
                  <a:invGamma/>
                </a:srgbClr>
              </a:gs>
            </a:gsLst>
            <a:path path="rect">
              <a:fillToRect l="100000" t="100000"/>
            </a:path>
          </a:gradFill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94" name="Oval 132"/>
          <xdr:cNvSpPr>
            <a:spLocks noChangeArrowheads="1"/>
          </xdr:cNvSpPr>
        </xdr:nvSpPr>
        <xdr:spPr bwMode="auto">
          <a:xfrm>
            <a:off x="121" y="2"/>
            <a:ext cx="59" cy="61"/>
          </a:xfrm>
          <a:prstGeom prst="ellipse">
            <a:avLst/>
          </a:prstGeom>
          <a:gradFill rotWithShape="1">
            <a:gsLst>
              <a:gs pos="0">
                <a:srgbClr xmlns:mc="http://schemas.openxmlformats.org/markup-compatibility/2006" xmlns:a14="http://schemas.microsoft.com/office/drawing/2010/main" val="CCFFCC" mc:Ignorable="a14" a14:legacySpreadsheetColorIndex="42"/>
              </a:gs>
              <a:gs pos="100000">
                <a:srgbClr xmlns:mc="http://schemas.openxmlformats.org/markup-compatibility/2006" xmlns:a14="http://schemas.microsoft.com/office/drawing/2010/main" val="5E765E" mc:Ignorable="a14" a14:legacySpreadsheetColorIndex="42">
                  <a:gamma/>
                  <a:shade val="46275"/>
                  <a:invGamma/>
                </a:srgbClr>
              </a:gs>
            </a:gsLst>
            <a:path path="rect">
              <a:fillToRect l="100000" t="100000"/>
            </a:path>
          </a:gradFill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95" name="Oval 133"/>
          <xdr:cNvSpPr>
            <a:spLocks noChangeArrowheads="1"/>
          </xdr:cNvSpPr>
        </xdr:nvSpPr>
        <xdr:spPr bwMode="auto">
          <a:xfrm>
            <a:off x="222" y="57"/>
            <a:ext cx="59" cy="61"/>
          </a:xfrm>
          <a:prstGeom prst="ellipse">
            <a:avLst/>
          </a:prstGeom>
          <a:gradFill rotWithShape="1">
            <a:gsLst>
              <a:gs pos="0">
                <a:srgbClr xmlns:mc="http://schemas.openxmlformats.org/markup-compatibility/2006" xmlns:a14="http://schemas.microsoft.com/office/drawing/2010/main" val="FFFFFF" mc:Ignorable="a14" a14:legacySpreadsheetColorIndex="65"/>
              </a:gs>
              <a:gs pos="100000">
                <a:srgbClr xmlns:mc="http://schemas.openxmlformats.org/markup-compatibility/2006" xmlns:a14="http://schemas.microsoft.com/office/drawing/2010/main" val="767676" mc:Ignorable="a14" a14:legacySpreadsheetColorIndex="65">
                  <a:gamma/>
                  <a:shade val="46275"/>
                  <a:invGamma/>
                </a:srgbClr>
              </a:gs>
            </a:gsLst>
            <a:path path="rect">
              <a:fillToRect l="100000" t="100000"/>
            </a:path>
          </a:gradFill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96" name="Oval 134"/>
          <xdr:cNvSpPr>
            <a:spLocks noChangeArrowheads="1"/>
          </xdr:cNvSpPr>
        </xdr:nvSpPr>
        <xdr:spPr bwMode="auto">
          <a:xfrm>
            <a:off x="175" y="215"/>
            <a:ext cx="59" cy="61"/>
          </a:xfrm>
          <a:prstGeom prst="ellipse">
            <a:avLst/>
          </a:prstGeom>
          <a:gradFill rotWithShape="1">
            <a:gsLst>
              <a:gs pos="0">
                <a:srgbClr xmlns:mc="http://schemas.openxmlformats.org/markup-compatibility/2006" xmlns:a14="http://schemas.microsoft.com/office/drawing/2010/main" val="CCFFCC" mc:Ignorable="a14" a14:legacySpreadsheetColorIndex="42"/>
              </a:gs>
              <a:gs pos="100000">
                <a:srgbClr xmlns:mc="http://schemas.openxmlformats.org/markup-compatibility/2006" xmlns:a14="http://schemas.microsoft.com/office/drawing/2010/main" val="5E765E" mc:Ignorable="a14" a14:legacySpreadsheetColorIndex="42">
                  <a:gamma/>
                  <a:shade val="46275"/>
                  <a:invGamma/>
                </a:srgbClr>
              </a:gs>
            </a:gsLst>
            <a:path path="rect">
              <a:fillToRect l="100000" t="100000"/>
            </a:path>
          </a:gradFill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97" name="Oval 135"/>
          <xdr:cNvSpPr>
            <a:spLocks noChangeArrowheads="1"/>
          </xdr:cNvSpPr>
        </xdr:nvSpPr>
        <xdr:spPr bwMode="auto">
          <a:xfrm>
            <a:off x="116" y="229"/>
            <a:ext cx="59" cy="61"/>
          </a:xfrm>
          <a:prstGeom prst="ellipse">
            <a:avLst/>
          </a:prstGeom>
          <a:gradFill rotWithShape="1">
            <a:gsLst>
              <a:gs pos="0">
                <a:srgbClr xmlns:mc="http://schemas.openxmlformats.org/markup-compatibility/2006" xmlns:a14="http://schemas.microsoft.com/office/drawing/2010/main" val="CCFFCC" mc:Ignorable="a14" a14:legacySpreadsheetColorIndex="42"/>
              </a:gs>
              <a:gs pos="100000">
                <a:srgbClr xmlns:mc="http://schemas.openxmlformats.org/markup-compatibility/2006" xmlns:a14="http://schemas.microsoft.com/office/drawing/2010/main" val="5E765E" mc:Ignorable="a14" a14:legacySpreadsheetColorIndex="42">
                  <a:gamma/>
                  <a:shade val="46275"/>
                  <a:invGamma/>
                </a:srgbClr>
              </a:gs>
            </a:gsLst>
            <a:path path="rect">
              <a:fillToRect l="100000" t="100000"/>
            </a:path>
          </a:gradFill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98" name="Oval 136"/>
          <xdr:cNvSpPr>
            <a:spLocks noChangeArrowheads="1"/>
          </xdr:cNvSpPr>
        </xdr:nvSpPr>
        <xdr:spPr bwMode="auto">
          <a:xfrm>
            <a:off x="17" y="53"/>
            <a:ext cx="59" cy="61"/>
          </a:xfrm>
          <a:prstGeom prst="ellipse">
            <a:avLst/>
          </a:prstGeom>
          <a:gradFill rotWithShape="1">
            <a:gsLst>
              <a:gs pos="0">
                <a:srgbClr xmlns:mc="http://schemas.openxmlformats.org/markup-compatibility/2006" xmlns:a14="http://schemas.microsoft.com/office/drawing/2010/main" val="FFFFFF" mc:Ignorable="a14" a14:legacySpreadsheetColorIndex="65"/>
              </a:gs>
              <a:gs pos="100000">
                <a:srgbClr xmlns:mc="http://schemas.openxmlformats.org/markup-compatibility/2006" xmlns:a14="http://schemas.microsoft.com/office/drawing/2010/main" val="767676" mc:Ignorable="a14" a14:legacySpreadsheetColorIndex="65">
                  <a:gamma/>
                  <a:shade val="46275"/>
                  <a:invGamma/>
                </a:srgbClr>
              </a:gs>
            </a:gsLst>
            <a:path path="rect">
              <a:fillToRect l="100000" t="100000"/>
            </a:path>
          </a:gradFill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99" name="Oval 137"/>
          <xdr:cNvSpPr>
            <a:spLocks noChangeArrowheads="1"/>
          </xdr:cNvSpPr>
        </xdr:nvSpPr>
        <xdr:spPr bwMode="auto">
          <a:xfrm>
            <a:off x="11" y="173"/>
            <a:ext cx="59" cy="61"/>
          </a:xfrm>
          <a:prstGeom prst="ellipse">
            <a:avLst/>
          </a:prstGeom>
          <a:gradFill rotWithShape="1">
            <a:gsLst>
              <a:gs pos="0">
                <a:srgbClr xmlns:mc="http://schemas.openxmlformats.org/markup-compatibility/2006" xmlns:a14="http://schemas.microsoft.com/office/drawing/2010/main" val="CCFFCC" mc:Ignorable="a14" a14:legacySpreadsheetColorIndex="42"/>
              </a:gs>
              <a:gs pos="100000">
                <a:srgbClr xmlns:mc="http://schemas.openxmlformats.org/markup-compatibility/2006" xmlns:a14="http://schemas.microsoft.com/office/drawing/2010/main" val="5E765E" mc:Ignorable="a14" a14:legacySpreadsheetColorIndex="42">
                  <a:gamma/>
                  <a:shade val="46275"/>
                  <a:invGamma/>
                </a:srgbClr>
              </a:gs>
            </a:gsLst>
            <a:path path="rect">
              <a:fillToRect l="100000" t="100000"/>
            </a:path>
          </a:gradFill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00" name="Oval 138"/>
          <xdr:cNvSpPr>
            <a:spLocks noChangeArrowheads="1"/>
          </xdr:cNvSpPr>
        </xdr:nvSpPr>
        <xdr:spPr bwMode="auto">
          <a:xfrm>
            <a:off x="1" y="113"/>
            <a:ext cx="59" cy="61"/>
          </a:xfrm>
          <a:prstGeom prst="ellipse">
            <a:avLst/>
          </a:prstGeom>
          <a:gradFill rotWithShape="1">
            <a:gsLst>
              <a:gs pos="0">
                <a:srgbClr xmlns:mc="http://schemas.openxmlformats.org/markup-compatibility/2006" xmlns:a14="http://schemas.microsoft.com/office/drawing/2010/main" val="CCFFCC" mc:Ignorable="a14" a14:legacySpreadsheetColorIndex="42"/>
              </a:gs>
              <a:gs pos="100000">
                <a:srgbClr xmlns:mc="http://schemas.openxmlformats.org/markup-compatibility/2006" xmlns:a14="http://schemas.microsoft.com/office/drawing/2010/main" val="5E765E" mc:Ignorable="a14" a14:legacySpreadsheetColorIndex="42">
                  <a:gamma/>
                  <a:shade val="46275"/>
                  <a:invGamma/>
                </a:srgbClr>
              </a:gs>
            </a:gsLst>
            <a:path path="rect">
              <a:fillToRect l="100000" t="100000"/>
            </a:path>
          </a:gradFill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01" name="Oval 139"/>
          <xdr:cNvSpPr>
            <a:spLocks noChangeArrowheads="1"/>
          </xdr:cNvSpPr>
        </xdr:nvSpPr>
        <xdr:spPr bwMode="auto">
          <a:xfrm>
            <a:off x="58" y="213"/>
            <a:ext cx="59" cy="61"/>
          </a:xfrm>
          <a:prstGeom prst="ellipse">
            <a:avLst/>
          </a:prstGeom>
          <a:gradFill rotWithShape="1">
            <a:gsLst>
              <a:gs pos="0">
                <a:srgbClr xmlns:mc="http://schemas.openxmlformats.org/markup-compatibility/2006" xmlns:a14="http://schemas.microsoft.com/office/drawing/2010/main" val="FFFFFF" mc:Ignorable="a14" a14:legacySpreadsheetColorIndex="65"/>
              </a:gs>
              <a:gs pos="100000">
                <a:srgbClr xmlns:mc="http://schemas.openxmlformats.org/markup-compatibility/2006" xmlns:a14="http://schemas.microsoft.com/office/drawing/2010/main" val="767676" mc:Ignorable="a14" a14:legacySpreadsheetColorIndex="65">
                  <a:gamma/>
                  <a:shade val="46275"/>
                  <a:invGamma/>
                </a:srgbClr>
              </a:gs>
            </a:gsLst>
            <a:path path="rect">
              <a:fillToRect l="100000" t="100000"/>
            </a:path>
          </a:gradFill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02" name="Oval 140"/>
          <xdr:cNvSpPr>
            <a:spLocks noChangeArrowheads="1"/>
          </xdr:cNvSpPr>
        </xdr:nvSpPr>
        <xdr:spPr bwMode="auto">
          <a:xfrm>
            <a:off x="236" y="116"/>
            <a:ext cx="59" cy="61"/>
          </a:xfrm>
          <a:prstGeom prst="ellipse">
            <a:avLst/>
          </a:prstGeom>
          <a:gradFill rotWithShape="1">
            <a:gsLst>
              <a:gs pos="0">
                <a:srgbClr xmlns:mc="http://schemas.openxmlformats.org/markup-compatibility/2006" xmlns:a14="http://schemas.microsoft.com/office/drawing/2010/main" val="CCFFCC" mc:Ignorable="a14" a14:legacySpreadsheetColorIndex="42"/>
              </a:gs>
              <a:gs pos="100000">
                <a:srgbClr xmlns:mc="http://schemas.openxmlformats.org/markup-compatibility/2006" xmlns:a14="http://schemas.microsoft.com/office/drawing/2010/main" val="5E765E" mc:Ignorable="a14" a14:legacySpreadsheetColorIndex="42">
                  <a:gamma/>
                  <a:shade val="46275"/>
                  <a:invGamma/>
                </a:srgbClr>
              </a:gs>
            </a:gsLst>
            <a:path path="rect">
              <a:fillToRect l="100000" t="100000"/>
            </a:path>
          </a:gradFill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03" name="Oval 141"/>
          <xdr:cNvSpPr>
            <a:spLocks noChangeArrowheads="1"/>
          </xdr:cNvSpPr>
        </xdr:nvSpPr>
        <xdr:spPr bwMode="auto">
          <a:xfrm>
            <a:off x="218" y="174"/>
            <a:ext cx="59" cy="61"/>
          </a:xfrm>
          <a:prstGeom prst="ellipse">
            <a:avLst/>
          </a:prstGeom>
          <a:gradFill rotWithShape="1">
            <a:gsLst>
              <a:gs pos="0">
                <a:srgbClr xmlns:mc="http://schemas.openxmlformats.org/markup-compatibility/2006" xmlns:a14="http://schemas.microsoft.com/office/drawing/2010/main" val="CCFFCC" mc:Ignorable="a14" a14:legacySpreadsheetColorIndex="42"/>
              </a:gs>
              <a:gs pos="100000">
                <a:srgbClr xmlns:mc="http://schemas.openxmlformats.org/markup-compatibility/2006" xmlns:a14="http://schemas.microsoft.com/office/drawing/2010/main" val="5E765E" mc:Ignorable="a14" a14:legacySpreadsheetColorIndex="42">
                  <a:gamma/>
                  <a:shade val="46275"/>
                  <a:invGamma/>
                </a:srgbClr>
              </a:gs>
            </a:gsLst>
            <a:path path="rect">
              <a:fillToRect l="100000" t="100000"/>
            </a:path>
          </a:gradFill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04" name="Oval 142"/>
          <xdr:cNvSpPr>
            <a:spLocks noChangeArrowheads="1"/>
          </xdr:cNvSpPr>
        </xdr:nvSpPr>
        <xdr:spPr bwMode="auto">
          <a:xfrm>
            <a:off x="179" y="16"/>
            <a:ext cx="58" cy="59"/>
          </a:xfrm>
          <a:prstGeom prst="ellipse">
            <a:avLst/>
          </a:prstGeom>
          <a:gradFill rotWithShape="1">
            <a:gsLst>
              <a:gs pos="0">
                <a:srgbClr xmlns:mc="http://schemas.openxmlformats.org/markup-compatibility/2006" xmlns:a14="http://schemas.microsoft.com/office/drawing/2010/main" val="FFFFFF" mc:Ignorable="a14" a14:legacySpreadsheetColorIndex="65"/>
              </a:gs>
              <a:gs pos="100000">
                <a:srgbClr xmlns:mc="http://schemas.openxmlformats.org/markup-compatibility/2006" xmlns:a14="http://schemas.microsoft.com/office/drawing/2010/main" val="767676" mc:Ignorable="a14" a14:legacySpreadsheetColorIndex="65">
                  <a:gamma/>
                  <a:shade val="46275"/>
                  <a:invGamma/>
                </a:srgbClr>
              </a:gs>
            </a:gsLst>
            <a:path path="rect">
              <a:fillToRect l="100000" t="100000"/>
            </a:path>
          </a:gradFill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A47"/>
  <sheetViews>
    <sheetView tabSelected="1" topLeftCell="F17" workbookViewId="0">
      <selection activeCell="G10" sqref="G10"/>
    </sheetView>
  </sheetViews>
  <sheetFormatPr defaultColWidth="9" defaultRowHeight="13.5" x14ac:dyDescent="0.15"/>
  <cols>
    <col min="1" max="2" width="3.75" customWidth="1"/>
    <col min="3" max="3" width="3.5" customWidth="1"/>
    <col min="4" max="4" width="5" customWidth="1"/>
    <col min="5" max="10" width="6" customWidth="1"/>
    <col min="11" max="11" width="7.25" style="2" customWidth="1"/>
    <col min="12" max="12" width="10.375" style="2" customWidth="1"/>
    <col min="13" max="13" width="8.875" style="2" customWidth="1"/>
    <col min="14" max="14" width="1" customWidth="1"/>
    <col min="15" max="15" width="9.375" customWidth="1"/>
    <col min="16" max="16" width="14.125" customWidth="1"/>
    <col min="17" max="17" width="7.625" customWidth="1"/>
    <col min="18" max="18" width="9.75" customWidth="1"/>
    <col min="19" max="19" width="0.875" customWidth="1"/>
    <col min="20" max="20" width="19.375" customWidth="1"/>
    <col min="21" max="21" width="1.5" customWidth="1"/>
    <col min="22" max="22" width="18" customWidth="1"/>
    <col min="23" max="26" width="5.25" style="3" customWidth="1"/>
    <col min="27" max="27" width="2" style="3" customWidth="1"/>
    <col min="28" max="52" width="2" customWidth="1"/>
  </cols>
  <sheetData>
    <row r="2" spans="3:22" ht="24" x14ac:dyDescent="0.25">
      <c r="C2" s="1" t="s">
        <v>0</v>
      </c>
    </row>
    <row r="5" spans="3:22" x14ac:dyDescent="0.15">
      <c r="C5" s="4"/>
      <c r="D5" s="5"/>
      <c r="E5" s="6"/>
      <c r="F5" s="5"/>
      <c r="G5" s="6" t="s">
        <v>1</v>
      </c>
      <c r="H5" s="5"/>
      <c r="I5" s="6" t="s">
        <v>2</v>
      </c>
      <c r="J5" s="5"/>
      <c r="K5" s="7" t="s">
        <v>3</v>
      </c>
      <c r="L5" s="8" t="s">
        <v>4</v>
      </c>
      <c r="M5" s="7" t="s">
        <v>5</v>
      </c>
      <c r="N5" s="9"/>
      <c r="O5" s="10" t="s">
        <v>6</v>
      </c>
      <c r="P5" s="11" t="s">
        <v>7</v>
      </c>
      <c r="Q5" s="12" t="s">
        <v>8</v>
      </c>
      <c r="R5" s="13" t="s">
        <v>9</v>
      </c>
      <c r="S5" s="5"/>
      <c r="T5" s="14" t="s">
        <v>10</v>
      </c>
      <c r="U5" s="5"/>
      <c r="V5" s="15" t="s">
        <v>11</v>
      </c>
    </row>
    <row r="6" spans="3:22" x14ac:dyDescent="0.15">
      <c r="C6" s="16" t="s">
        <v>12</v>
      </c>
      <c r="D6" s="17" t="s">
        <v>13</v>
      </c>
      <c r="E6" s="18" t="s">
        <v>14</v>
      </c>
      <c r="F6" s="17" t="s">
        <v>15</v>
      </c>
      <c r="G6" s="19" t="s">
        <v>16</v>
      </c>
      <c r="H6" s="19" t="s">
        <v>17</v>
      </c>
      <c r="I6" s="19" t="s">
        <v>18</v>
      </c>
      <c r="J6" s="19" t="s">
        <v>19</v>
      </c>
      <c r="K6" s="20" t="s">
        <v>20</v>
      </c>
      <c r="L6" s="21" t="s">
        <v>21</v>
      </c>
      <c r="M6" s="21"/>
      <c r="N6" s="19"/>
      <c r="O6" s="16"/>
      <c r="P6" s="18"/>
      <c r="Q6" s="18"/>
      <c r="R6" s="22"/>
      <c r="S6" s="17"/>
      <c r="T6" s="23" t="s">
        <v>22</v>
      </c>
      <c r="U6" s="17"/>
      <c r="V6" s="24"/>
    </row>
    <row r="7" spans="3:22" ht="14.25" thickBot="1" x14ac:dyDescent="0.2">
      <c r="C7" s="25"/>
      <c r="D7" s="26"/>
      <c r="E7" s="27"/>
      <c r="F7" s="28"/>
      <c r="G7" s="29"/>
      <c r="H7" s="30"/>
      <c r="I7" s="29"/>
      <c r="J7" s="30"/>
      <c r="K7" s="31"/>
      <c r="L7" s="32" t="s">
        <v>23</v>
      </c>
      <c r="M7" s="32"/>
      <c r="N7" s="33"/>
      <c r="O7" s="25"/>
      <c r="P7" s="34"/>
      <c r="Q7" s="34"/>
      <c r="R7" s="35"/>
      <c r="S7" s="26"/>
      <c r="T7" s="34" t="s">
        <v>24</v>
      </c>
      <c r="U7" s="26"/>
      <c r="V7" s="36"/>
    </row>
    <row r="8" spans="3:22" ht="14.25" thickTop="1" x14ac:dyDescent="0.15">
      <c r="C8" s="37">
        <v>1</v>
      </c>
      <c r="D8" s="38">
        <v>1</v>
      </c>
      <c r="E8" s="39">
        <f t="shared" ref="E8:E47" si="0">360/D8</f>
        <v>360</v>
      </c>
      <c r="F8" s="40" t="s">
        <v>25</v>
      </c>
      <c r="G8" s="41" t="s">
        <v>25</v>
      </c>
      <c r="H8" s="41" t="s">
        <v>25</v>
      </c>
      <c r="I8" s="41" t="s">
        <v>25</v>
      </c>
      <c r="J8" s="41" t="s">
        <v>25</v>
      </c>
      <c r="K8" s="41" t="s">
        <v>25</v>
      </c>
      <c r="L8" s="41" t="s">
        <v>25</v>
      </c>
      <c r="M8" s="41" t="s">
        <v>25</v>
      </c>
      <c r="N8" s="42"/>
      <c r="O8" s="43" t="s">
        <v>25</v>
      </c>
      <c r="P8" s="41" t="s">
        <v>25</v>
      </c>
      <c r="Q8" s="41" t="s">
        <v>25</v>
      </c>
      <c r="R8" s="44" t="s">
        <v>25</v>
      </c>
      <c r="S8" s="40" t="s">
        <v>25</v>
      </c>
      <c r="T8" s="41" t="s">
        <v>25</v>
      </c>
      <c r="U8" s="41" t="s">
        <v>25</v>
      </c>
      <c r="V8" s="44" t="s">
        <v>25</v>
      </c>
    </row>
    <row r="9" spans="3:22" x14ac:dyDescent="0.15">
      <c r="C9" s="37">
        <v>1</v>
      </c>
      <c r="D9" s="38">
        <v>2</v>
      </c>
      <c r="E9" s="39">
        <f t="shared" si="0"/>
        <v>180</v>
      </c>
      <c r="F9" s="40" t="s">
        <v>25</v>
      </c>
      <c r="G9" s="41" t="s">
        <v>25</v>
      </c>
      <c r="H9" s="41" t="s">
        <v>25</v>
      </c>
      <c r="I9" s="41" t="s">
        <v>25</v>
      </c>
      <c r="J9" s="41" t="s">
        <v>25</v>
      </c>
      <c r="K9" s="41" t="s">
        <v>25</v>
      </c>
      <c r="L9" s="41" t="s">
        <v>25</v>
      </c>
      <c r="M9" s="41" t="s">
        <v>25</v>
      </c>
      <c r="N9" s="42"/>
      <c r="O9" s="43" t="s">
        <v>25</v>
      </c>
      <c r="P9" s="41" t="s">
        <v>25</v>
      </c>
      <c r="Q9" s="41" t="s">
        <v>25</v>
      </c>
      <c r="R9" s="44" t="s">
        <v>25</v>
      </c>
      <c r="S9" s="40" t="s">
        <v>25</v>
      </c>
      <c r="T9" s="41" t="s">
        <v>25</v>
      </c>
      <c r="U9" s="41" t="s">
        <v>25</v>
      </c>
      <c r="V9" s="44" t="s">
        <v>25</v>
      </c>
    </row>
    <row r="10" spans="3:22" x14ac:dyDescent="0.15">
      <c r="C10" s="37">
        <v>1</v>
      </c>
      <c r="D10" s="38">
        <v>3</v>
      </c>
      <c r="E10" s="39">
        <f t="shared" si="0"/>
        <v>120</v>
      </c>
      <c r="F10" s="45">
        <f t="shared" ref="F10:F47" si="1">(180-E10)/2</f>
        <v>30</v>
      </c>
      <c r="G10" s="46">
        <f t="shared" ref="G10:G47" si="2">C10*COS(F10/180*PI())</f>
        <v>0.86602540378443871</v>
      </c>
      <c r="H10" s="47">
        <f t="shared" ref="H10:H47" si="3">90-F10</f>
        <v>60</v>
      </c>
      <c r="I10" s="46">
        <f t="shared" ref="I10:I47" si="4">COS(H10/180*PI())</f>
        <v>0.50000000000000011</v>
      </c>
      <c r="J10" s="47">
        <f t="shared" ref="J10:J47" si="5">F10-H10</f>
        <v>-30</v>
      </c>
      <c r="K10" s="48">
        <f t="shared" ref="K10:K47" si="6">I10/SIN(E10/180*PI())</f>
        <v>0.57735026918962584</v>
      </c>
      <c r="L10" s="49">
        <f t="shared" ref="L10:L47" si="7">C10/2+K10</f>
        <v>1.0773502691896257</v>
      </c>
      <c r="M10" s="49">
        <f t="shared" ref="M10:M47" si="8">2*L10</f>
        <v>2.1547005383792515</v>
      </c>
      <c r="N10" s="42"/>
      <c r="O10" s="50">
        <f t="shared" ref="O10:O47" si="9">PI()*C10*C10*(1-((D10-2)/D10)/2)+((M10-C10)*SIN(F10/180*PI())*(M10-C10)*COS(F10/180*PI())/2)*D10</f>
        <v>3.4840192817759328</v>
      </c>
      <c r="P10" s="51">
        <f t="shared" ref="P10:P47" si="10">2*PI()*SQRT(O10)</f>
        <v>11.727897004475428</v>
      </c>
      <c r="Q10" s="51">
        <f t="shared" ref="Q10:Q47" si="11">PI()*C10*2*(1-((D10-2)/D10)/2)*D10</f>
        <v>15.707963267948966</v>
      </c>
      <c r="R10" s="52">
        <f t="shared" ref="R10:R47" si="12">P10/Q10</f>
        <v>0.74662111213395865</v>
      </c>
      <c r="S10" s="38"/>
      <c r="T10" s="53">
        <f t="shared" ref="T10:T47" si="13">(4/3)*PI()*L10*L10*L10</f>
        <v>5.2379262929964749</v>
      </c>
      <c r="U10" s="53">
        <f t="shared" ref="U10:U47" si="14">(4/3)*PI()*C10*C10*C10</f>
        <v>4.1887902047863905</v>
      </c>
      <c r="V10" s="54">
        <f t="shared" ref="V10:V47" si="15">4*T10/((4/3)*PI()*C10*C10*C10)</f>
        <v>5.001851166488378</v>
      </c>
    </row>
    <row r="11" spans="3:22" x14ac:dyDescent="0.15">
      <c r="C11" s="37">
        <v>1</v>
      </c>
      <c r="D11" s="38">
        <v>4</v>
      </c>
      <c r="E11" s="39">
        <f t="shared" si="0"/>
        <v>90</v>
      </c>
      <c r="F11" s="45">
        <f t="shared" si="1"/>
        <v>45</v>
      </c>
      <c r="G11" s="55">
        <f t="shared" si="2"/>
        <v>0.70710678118654757</v>
      </c>
      <c r="H11" s="45">
        <f t="shared" si="3"/>
        <v>45</v>
      </c>
      <c r="I11" s="46">
        <f t="shared" si="4"/>
        <v>0.70710678118654757</v>
      </c>
      <c r="J11" s="47">
        <f t="shared" si="5"/>
        <v>0</v>
      </c>
      <c r="K11" s="48">
        <f t="shared" si="6"/>
        <v>0.70710678118654757</v>
      </c>
      <c r="L11" s="56">
        <f t="shared" si="7"/>
        <v>1.2071067811865475</v>
      </c>
      <c r="M11" s="56">
        <f t="shared" si="8"/>
        <v>2.4142135623730949</v>
      </c>
      <c r="N11" s="42"/>
      <c r="O11" s="50">
        <f t="shared" si="9"/>
        <v>4.3561944901923439</v>
      </c>
      <c r="P11" s="51">
        <f t="shared" si="10"/>
        <v>13.113949262125971</v>
      </c>
      <c r="Q11" s="51">
        <f t="shared" si="11"/>
        <v>18.849555921538759</v>
      </c>
      <c r="R11" s="52">
        <f t="shared" si="12"/>
        <v>0.69571661617455394</v>
      </c>
      <c r="S11" s="38"/>
      <c r="T11" s="53">
        <f t="shared" si="13"/>
        <v>7.3675938776533956</v>
      </c>
      <c r="U11" s="53">
        <f t="shared" si="14"/>
        <v>4.1887902047863905</v>
      </c>
      <c r="V11" s="54">
        <f t="shared" si="15"/>
        <v>7.0355339059327369</v>
      </c>
    </row>
    <row r="12" spans="3:22" x14ac:dyDescent="0.15">
      <c r="C12" s="37">
        <v>1</v>
      </c>
      <c r="D12" s="38">
        <v>5</v>
      </c>
      <c r="E12" s="39">
        <f t="shared" si="0"/>
        <v>72</v>
      </c>
      <c r="F12" s="45">
        <f t="shared" si="1"/>
        <v>54</v>
      </c>
      <c r="G12" s="55">
        <f t="shared" si="2"/>
        <v>0.58778525229247314</v>
      </c>
      <c r="H12" s="45">
        <f t="shared" si="3"/>
        <v>36</v>
      </c>
      <c r="I12" s="55">
        <f t="shared" si="4"/>
        <v>0.80901699437494745</v>
      </c>
      <c r="J12" s="45">
        <f t="shared" si="5"/>
        <v>18</v>
      </c>
      <c r="K12" s="57">
        <f t="shared" si="6"/>
        <v>0.85065080835203999</v>
      </c>
      <c r="L12" s="56">
        <f t="shared" si="7"/>
        <v>1.3506508083520399</v>
      </c>
      <c r="M12" s="56">
        <f t="shared" si="8"/>
        <v>2.7013016167040798</v>
      </c>
      <c r="N12" s="42"/>
      <c r="O12" s="50">
        <f t="shared" si="9"/>
        <v>5.6400696586907886</v>
      </c>
      <c r="P12" s="51">
        <f t="shared" si="10"/>
        <v>14.921830494395138</v>
      </c>
      <c r="Q12" s="51">
        <f t="shared" si="11"/>
        <v>21.991148575128552</v>
      </c>
      <c r="R12" s="52">
        <f t="shared" si="12"/>
        <v>0.67853802376067618</v>
      </c>
      <c r="S12" s="38"/>
      <c r="T12" s="53">
        <f t="shared" si="13"/>
        <v>10.320906836475629</v>
      </c>
      <c r="U12" s="53">
        <f t="shared" si="14"/>
        <v>4.1887902047863905</v>
      </c>
      <c r="V12" s="54">
        <f t="shared" si="15"/>
        <v>9.855740041296194</v>
      </c>
    </row>
    <row r="13" spans="3:22" x14ac:dyDescent="0.15">
      <c r="C13" s="58">
        <v>1</v>
      </c>
      <c r="D13" s="59">
        <v>6</v>
      </c>
      <c r="E13" s="60">
        <f t="shared" si="0"/>
        <v>60</v>
      </c>
      <c r="F13" s="61">
        <f t="shared" si="1"/>
        <v>60</v>
      </c>
      <c r="G13" s="62">
        <f t="shared" si="2"/>
        <v>0.50000000000000011</v>
      </c>
      <c r="H13" s="61">
        <f t="shared" si="3"/>
        <v>30</v>
      </c>
      <c r="I13" s="62">
        <f t="shared" si="4"/>
        <v>0.86602540378443871</v>
      </c>
      <c r="J13" s="61">
        <f t="shared" si="5"/>
        <v>30</v>
      </c>
      <c r="K13" s="63">
        <f t="shared" si="6"/>
        <v>1.0000000000000002</v>
      </c>
      <c r="L13" s="64">
        <f t="shared" si="7"/>
        <v>1.5000000000000002</v>
      </c>
      <c r="M13" s="64">
        <f t="shared" si="8"/>
        <v>3.0000000000000004</v>
      </c>
      <c r="N13" s="65"/>
      <c r="O13" s="66">
        <f t="shared" si="9"/>
        <v>7.2905475250998313</v>
      </c>
      <c r="P13" s="67">
        <f t="shared" si="10"/>
        <v>16.965237391805211</v>
      </c>
      <c r="Q13" s="67">
        <f t="shared" si="11"/>
        <v>25.132741228718348</v>
      </c>
      <c r="R13" s="68">
        <f t="shared" si="12"/>
        <v>0.67502534790831326</v>
      </c>
      <c r="S13" s="59"/>
      <c r="T13" s="69">
        <f t="shared" si="13"/>
        <v>14.137166941154076</v>
      </c>
      <c r="U13" s="69">
        <f t="shared" si="14"/>
        <v>4.1887902047863905</v>
      </c>
      <c r="V13" s="70">
        <f t="shared" si="15"/>
        <v>13.500000000000007</v>
      </c>
    </row>
    <row r="14" spans="3:22" x14ac:dyDescent="0.15">
      <c r="C14" s="37">
        <v>1</v>
      </c>
      <c r="D14" s="38">
        <v>7</v>
      </c>
      <c r="E14" s="39">
        <f t="shared" si="0"/>
        <v>51.428571428571431</v>
      </c>
      <c r="F14" s="45">
        <f t="shared" si="1"/>
        <v>64.285714285714278</v>
      </c>
      <c r="G14" s="55">
        <f t="shared" si="2"/>
        <v>0.43388373911755834</v>
      </c>
      <c r="H14" s="45">
        <f t="shared" si="3"/>
        <v>25.714285714285722</v>
      </c>
      <c r="I14" s="55">
        <f t="shared" si="4"/>
        <v>0.90096886790241903</v>
      </c>
      <c r="J14" s="45">
        <f t="shared" si="5"/>
        <v>38.571428571428555</v>
      </c>
      <c r="K14" s="57">
        <f t="shared" si="6"/>
        <v>1.1523824354812431</v>
      </c>
      <c r="L14" s="56">
        <f t="shared" si="7"/>
        <v>1.6523824354812431</v>
      </c>
      <c r="M14" s="56">
        <f t="shared" si="8"/>
        <v>3.3047648709624862</v>
      </c>
      <c r="N14" s="42"/>
      <c r="O14" s="50">
        <f t="shared" si="9"/>
        <v>9.2874201653109019</v>
      </c>
      <c r="P14" s="51">
        <f t="shared" si="10"/>
        <v>19.148176199139023</v>
      </c>
      <c r="Q14" s="51">
        <f t="shared" si="11"/>
        <v>28.274333882308138</v>
      </c>
      <c r="R14" s="52">
        <f t="shared" si="12"/>
        <v>0.67722819850834581</v>
      </c>
      <c r="S14" s="38"/>
      <c r="T14" s="53">
        <f t="shared" si="13"/>
        <v>18.898194693644918</v>
      </c>
      <c r="U14" s="53">
        <f t="shared" si="14"/>
        <v>4.1887902047863905</v>
      </c>
      <c r="V14" s="54">
        <f t="shared" si="15"/>
        <v>18.046446606039694</v>
      </c>
    </row>
    <row r="15" spans="3:22" x14ac:dyDescent="0.15">
      <c r="C15" s="37">
        <v>1</v>
      </c>
      <c r="D15" s="38">
        <v>8</v>
      </c>
      <c r="E15" s="39">
        <f t="shared" si="0"/>
        <v>45</v>
      </c>
      <c r="F15" s="45">
        <f t="shared" si="1"/>
        <v>67.5</v>
      </c>
      <c r="G15" s="55">
        <f t="shared" si="2"/>
        <v>0.38268343236508984</v>
      </c>
      <c r="H15" s="45">
        <f t="shared" si="3"/>
        <v>22.5</v>
      </c>
      <c r="I15" s="55">
        <f t="shared" si="4"/>
        <v>0.92387953251128674</v>
      </c>
      <c r="J15" s="45">
        <f t="shared" si="5"/>
        <v>45</v>
      </c>
      <c r="K15" s="57">
        <f t="shared" si="6"/>
        <v>1.3065629648763766</v>
      </c>
      <c r="L15" s="56">
        <f t="shared" si="7"/>
        <v>1.8065629648763766</v>
      </c>
      <c r="M15" s="56">
        <f t="shared" si="8"/>
        <v>3.6131259297527532</v>
      </c>
      <c r="N15" s="42"/>
      <c r="O15" s="50">
        <f t="shared" si="9"/>
        <v>11.620349657986003</v>
      </c>
      <c r="P15" s="51">
        <f t="shared" si="10"/>
        <v>21.418520408903682</v>
      </c>
      <c r="Q15" s="51">
        <f t="shared" si="11"/>
        <v>31.415926535897931</v>
      </c>
      <c r="R15" s="52">
        <f t="shared" si="12"/>
        <v>0.68177267935833286</v>
      </c>
      <c r="S15" s="38"/>
      <c r="T15" s="53">
        <f t="shared" si="13"/>
        <v>24.697211318241113</v>
      </c>
      <c r="U15" s="53">
        <f t="shared" si="14"/>
        <v>4.1887902047863905</v>
      </c>
      <c r="V15" s="54">
        <f t="shared" si="15"/>
        <v>23.58409957129907</v>
      </c>
    </row>
    <row r="16" spans="3:22" x14ac:dyDescent="0.15">
      <c r="C16" s="37">
        <v>1</v>
      </c>
      <c r="D16" s="38">
        <v>9</v>
      </c>
      <c r="E16" s="39">
        <f t="shared" si="0"/>
        <v>40</v>
      </c>
      <c r="F16" s="45">
        <f t="shared" si="1"/>
        <v>70</v>
      </c>
      <c r="G16" s="55">
        <f t="shared" si="2"/>
        <v>0.34202014332566882</v>
      </c>
      <c r="H16" s="45">
        <f t="shared" si="3"/>
        <v>20</v>
      </c>
      <c r="I16" s="55">
        <f t="shared" si="4"/>
        <v>0.93969262078590843</v>
      </c>
      <c r="J16" s="45">
        <f t="shared" si="5"/>
        <v>50</v>
      </c>
      <c r="K16" s="57">
        <f t="shared" si="6"/>
        <v>1.4619022000815438</v>
      </c>
      <c r="L16" s="56">
        <f t="shared" si="7"/>
        <v>1.9619022000815438</v>
      </c>
      <c r="M16" s="56">
        <f t="shared" si="8"/>
        <v>3.9238044001630876</v>
      </c>
      <c r="N16" s="42"/>
      <c r="O16" s="50">
        <f t="shared" si="9"/>
        <v>14.283510564739567</v>
      </c>
      <c r="P16" s="51">
        <f t="shared" si="10"/>
        <v>23.746376458968214</v>
      </c>
      <c r="Q16" s="51">
        <f t="shared" si="11"/>
        <v>34.557519189487728</v>
      </c>
      <c r="R16" s="52">
        <f t="shared" si="12"/>
        <v>0.68715512617560159</v>
      </c>
      <c r="S16" s="38"/>
      <c r="T16" s="53">
        <f t="shared" si="13"/>
        <v>31.631564443501755</v>
      </c>
      <c r="U16" s="53">
        <f t="shared" si="14"/>
        <v>4.1887902047863905</v>
      </c>
      <c r="V16" s="54">
        <f t="shared" si="15"/>
        <v>30.205919033478853</v>
      </c>
    </row>
    <row r="17" spans="3:22" x14ac:dyDescent="0.15">
      <c r="C17" s="37">
        <v>1</v>
      </c>
      <c r="D17" s="38">
        <v>10</v>
      </c>
      <c r="E17" s="39">
        <f t="shared" si="0"/>
        <v>36</v>
      </c>
      <c r="F17" s="45">
        <f t="shared" si="1"/>
        <v>72</v>
      </c>
      <c r="G17" s="55">
        <f t="shared" si="2"/>
        <v>0.30901699437494745</v>
      </c>
      <c r="H17" s="45">
        <f t="shared" si="3"/>
        <v>18</v>
      </c>
      <c r="I17" s="55">
        <f t="shared" si="4"/>
        <v>0.95105651629515353</v>
      </c>
      <c r="J17" s="45">
        <f t="shared" si="5"/>
        <v>54</v>
      </c>
      <c r="K17" s="57">
        <f t="shared" si="6"/>
        <v>1.6180339887498947</v>
      </c>
      <c r="L17" s="56">
        <f t="shared" si="7"/>
        <v>2.1180339887498949</v>
      </c>
      <c r="M17" s="56">
        <f t="shared" si="8"/>
        <v>4.2360679774997898</v>
      </c>
      <c r="N17" s="71"/>
      <c r="O17" s="72">
        <f t="shared" si="9"/>
        <v>17.273373278030146</v>
      </c>
      <c r="P17" s="73">
        <f t="shared" si="10"/>
        <v>26.11370222136307</v>
      </c>
      <c r="Q17" s="73">
        <f t="shared" si="11"/>
        <v>37.699111843077517</v>
      </c>
      <c r="R17" s="74">
        <f t="shared" si="12"/>
        <v>0.69268746515995672</v>
      </c>
      <c r="S17" s="38"/>
      <c r="T17" s="53">
        <f t="shared" si="13"/>
        <v>39.80039521068408</v>
      </c>
      <c r="U17" s="53">
        <f t="shared" si="14"/>
        <v>4.1887902047863905</v>
      </c>
      <c r="V17" s="54">
        <f t="shared" si="15"/>
        <v>38.006577808748212</v>
      </c>
    </row>
    <row r="18" spans="3:22" x14ac:dyDescent="0.15">
      <c r="C18" s="75">
        <v>1</v>
      </c>
      <c r="D18" s="76">
        <v>11</v>
      </c>
      <c r="E18" s="77">
        <f t="shared" si="0"/>
        <v>32.727272727272727</v>
      </c>
      <c r="F18" s="78">
        <f t="shared" si="1"/>
        <v>73.63636363636364</v>
      </c>
      <c r="G18" s="79">
        <f t="shared" si="2"/>
        <v>0.28173255684142962</v>
      </c>
      <c r="H18" s="78">
        <f t="shared" si="3"/>
        <v>16.36363636363636</v>
      </c>
      <c r="I18" s="79">
        <f t="shared" si="4"/>
        <v>0.95949297361449737</v>
      </c>
      <c r="J18" s="78">
        <f t="shared" si="5"/>
        <v>57.27272727272728</v>
      </c>
      <c r="K18" s="80">
        <f t="shared" si="6"/>
        <v>1.7747327664421118</v>
      </c>
      <c r="L18" s="81">
        <f t="shared" si="7"/>
        <v>2.2747327664421118</v>
      </c>
      <c r="M18" s="81">
        <f t="shared" si="8"/>
        <v>4.5494655328842235</v>
      </c>
      <c r="N18" s="76"/>
      <c r="O18" s="82">
        <f t="shared" si="9"/>
        <v>20.587675472830295</v>
      </c>
      <c r="P18" s="83">
        <f t="shared" si="10"/>
        <v>28.509101175227908</v>
      </c>
      <c r="Q18" s="83">
        <f t="shared" si="11"/>
        <v>40.840704496667307</v>
      </c>
      <c r="R18" s="84">
        <f t="shared" si="12"/>
        <v>0.69805605771453616</v>
      </c>
      <c r="S18" s="76"/>
      <c r="T18" s="85">
        <f t="shared" si="13"/>
        <v>49.303728101550348</v>
      </c>
      <c r="U18" s="85">
        <f t="shared" si="14"/>
        <v>4.1887902047863905</v>
      </c>
      <c r="V18" s="86">
        <f t="shared" si="15"/>
        <v>47.081592241323165</v>
      </c>
    </row>
    <row r="19" spans="3:22" x14ac:dyDescent="0.15">
      <c r="C19" s="37">
        <v>1</v>
      </c>
      <c r="D19" s="38">
        <v>12</v>
      </c>
      <c r="E19" s="39">
        <f t="shared" si="0"/>
        <v>30</v>
      </c>
      <c r="F19" s="45">
        <f t="shared" si="1"/>
        <v>75</v>
      </c>
      <c r="G19" s="55">
        <f t="shared" si="2"/>
        <v>0.25881904510252074</v>
      </c>
      <c r="H19" s="45">
        <f t="shared" si="3"/>
        <v>15</v>
      </c>
      <c r="I19" s="55">
        <f t="shared" si="4"/>
        <v>0.96592582628906831</v>
      </c>
      <c r="J19" s="45">
        <f t="shared" si="5"/>
        <v>60</v>
      </c>
      <c r="K19" s="57">
        <f t="shared" si="6"/>
        <v>1.9318516525781368</v>
      </c>
      <c r="L19" s="56">
        <f t="shared" si="7"/>
        <v>2.4318516525781368</v>
      </c>
      <c r="M19" s="56">
        <f t="shared" si="8"/>
        <v>4.8637033051562737</v>
      </c>
      <c r="N19" s="38"/>
      <c r="O19" s="87">
        <f t="shared" si="9"/>
        <v>24.224900560007317</v>
      </c>
      <c r="P19" s="51">
        <f t="shared" si="10"/>
        <v>30.925082711805331</v>
      </c>
      <c r="Q19" s="51">
        <f t="shared" si="11"/>
        <v>43.982297150257097</v>
      </c>
      <c r="R19" s="52">
        <f t="shared" si="12"/>
        <v>0.70312568272993348</v>
      </c>
      <c r="S19" s="38"/>
      <c r="T19" s="53">
        <f t="shared" si="13"/>
        <v>60.242064290731157</v>
      </c>
      <c r="U19" s="53">
        <f t="shared" si="14"/>
        <v>4.1887902047863905</v>
      </c>
      <c r="V19" s="54">
        <f t="shared" si="15"/>
        <v>57.526933883577712</v>
      </c>
    </row>
    <row r="20" spans="3:22" x14ac:dyDescent="0.15">
      <c r="C20" s="37">
        <v>1</v>
      </c>
      <c r="D20" s="38">
        <v>13</v>
      </c>
      <c r="E20" s="39">
        <f t="shared" si="0"/>
        <v>27.692307692307693</v>
      </c>
      <c r="F20" s="45">
        <f t="shared" si="1"/>
        <v>76.15384615384616</v>
      </c>
      <c r="G20" s="55">
        <f t="shared" si="2"/>
        <v>0.23931566428755763</v>
      </c>
      <c r="H20" s="45">
        <f t="shared" si="3"/>
        <v>13.84615384615384</v>
      </c>
      <c r="I20" s="55">
        <f t="shared" si="4"/>
        <v>0.97094181742605201</v>
      </c>
      <c r="J20" s="45">
        <f t="shared" si="5"/>
        <v>62.307692307692321</v>
      </c>
      <c r="K20" s="57">
        <f t="shared" si="6"/>
        <v>2.0892907344301883</v>
      </c>
      <c r="L20" s="56">
        <f t="shared" si="7"/>
        <v>2.5892907344301883</v>
      </c>
      <c r="M20" s="56">
        <f t="shared" si="8"/>
        <v>5.1785814688603766</v>
      </c>
      <c r="N20" s="38"/>
      <c r="O20" s="87">
        <f t="shared" si="9"/>
        <v>28.183993956795693</v>
      </c>
      <c r="P20" s="51">
        <f t="shared" si="10"/>
        <v>33.356550828661319</v>
      </c>
      <c r="Q20" s="51">
        <f t="shared" si="11"/>
        <v>47.123889803846893</v>
      </c>
      <c r="R20" s="52">
        <f t="shared" si="12"/>
        <v>0.70784799318366765</v>
      </c>
      <c r="S20" s="38"/>
      <c r="T20" s="53">
        <f t="shared" si="13"/>
        <v>72.71618084049976</v>
      </c>
      <c r="U20" s="53">
        <f t="shared" si="14"/>
        <v>4.1887902047863905</v>
      </c>
      <c r="V20" s="54">
        <f t="shared" si="15"/>
        <v>69.438837741178261</v>
      </c>
    </row>
    <row r="21" spans="3:22" x14ac:dyDescent="0.15">
      <c r="C21" s="37">
        <v>1</v>
      </c>
      <c r="D21" s="38">
        <v>14</v>
      </c>
      <c r="E21" s="39">
        <f t="shared" si="0"/>
        <v>25.714285714285715</v>
      </c>
      <c r="F21" s="45">
        <f t="shared" si="1"/>
        <v>77.142857142857139</v>
      </c>
      <c r="G21" s="55">
        <f t="shared" si="2"/>
        <v>0.22252093395631445</v>
      </c>
      <c r="H21" s="45">
        <f t="shared" si="3"/>
        <v>12.857142857142861</v>
      </c>
      <c r="I21" s="55">
        <f t="shared" si="4"/>
        <v>0.97492791218182362</v>
      </c>
      <c r="J21" s="45">
        <f t="shared" si="5"/>
        <v>64.285714285714278</v>
      </c>
      <c r="K21" s="57">
        <f t="shared" si="6"/>
        <v>2.2469796037174672</v>
      </c>
      <c r="L21" s="56">
        <f t="shared" si="7"/>
        <v>2.7469796037174672</v>
      </c>
      <c r="M21" s="56">
        <f t="shared" si="8"/>
        <v>5.4939592074349344</v>
      </c>
      <c r="N21" s="38"/>
      <c r="O21" s="87">
        <f t="shared" si="9"/>
        <v>32.464199674795076</v>
      </c>
      <c r="P21" s="51">
        <f t="shared" si="10"/>
        <v>35.799933407100141</v>
      </c>
      <c r="Q21" s="51">
        <f t="shared" si="11"/>
        <v>50.26548245743669</v>
      </c>
      <c r="R21" s="52">
        <f t="shared" si="12"/>
        <v>0.71221704551258325</v>
      </c>
      <c r="S21" s="38"/>
      <c r="T21" s="53">
        <f t="shared" si="13"/>
        <v>86.827023579008525</v>
      </c>
      <c r="U21" s="53">
        <f t="shared" si="14"/>
        <v>4.1887902047863905</v>
      </c>
      <c r="V21" s="54">
        <f t="shared" si="15"/>
        <v>82.913699979334552</v>
      </c>
    </row>
    <row r="22" spans="3:22" x14ac:dyDescent="0.15">
      <c r="C22" s="37">
        <v>1</v>
      </c>
      <c r="D22" s="38">
        <v>15</v>
      </c>
      <c r="E22" s="39">
        <f t="shared" si="0"/>
        <v>24</v>
      </c>
      <c r="F22" s="45">
        <f t="shared" si="1"/>
        <v>78</v>
      </c>
      <c r="G22" s="55">
        <f t="shared" si="2"/>
        <v>0.20791169081775923</v>
      </c>
      <c r="H22" s="45">
        <f t="shared" si="3"/>
        <v>12</v>
      </c>
      <c r="I22" s="55">
        <f t="shared" si="4"/>
        <v>0.97814760073380569</v>
      </c>
      <c r="J22" s="45">
        <f t="shared" si="5"/>
        <v>66</v>
      </c>
      <c r="K22" s="57">
        <f t="shared" si="6"/>
        <v>2.4048671723720658</v>
      </c>
      <c r="L22" s="56">
        <f t="shared" si="7"/>
        <v>2.9048671723720658</v>
      </c>
      <c r="M22" s="56">
        <f t="shared" si="8"/>
        <v>5.8097343447441316</v>
      </c>
      <c r="N22" s="38"/>
      <c r="O22" s="87">
        <f t="shared" si="9"/>
        <v>37.06496165812262</v>
      </c>
      <c r="P22" s="51">
        <f t="shared" si="10"/>
        <v>38.252660493472362</v>
      </c>
      <c r="Q22" s="51">
        <f t="shared" si="11"/>
        <v>53.407075111026479</v>
      </c>
      <c r="R22" s="52">
        <f t="shared" si="12"/>
        <v>0.71624705928849264</v>
      </c>
      <c r="S22" s="38"/>
      <c r="T22" s="53">
        <f t="shared" si="13"/>
        <v>102.67564632529762</v>
      </c>
      <c r="U22" s="53">
        <f t="shared" si="14"/>
        <v>4.1887902047863905</v>
      </c>
      <c r="V22" s="54">
        <f t="shared" si="15"/>
        <v>98.048019886957903</v>
      </c>
    </row>
    <row r="23" spans="3:22" x14ac:dyDescent="0.15">
      <c r="C23" s="37">
        <v>1</v>
      </c>
      <c r="D23" s="38">
        <v>16</v>
      </c>
      <c r="E23" s="39">
        <f t="shared" si="0"/>
        <v>22.5</v>
      </c>
      <c r="F23" s="45">
        <f t="shared" si="1"/>
        <v>78.75</v>
      </c>
      <c r="G23" s="55">
        <f t="shared" si="2"/>
        <v>0.19509032201612833</v>
      </c>
      <c r="H23" s="45">
        <f t="shared" si="3"/>
        <v>11.25</v>
      </c>
      <c r="I23" s="55">
        <f t="shared" si="4"/>
        <v>0.98078528040323043</v>
      </c>
      <c r="J23" s="45">
        <f t="shared" si="5"/>
        <v>67.5</v>
      </c>
      <c r="K23" s="57">
        <f t="shared" si="6"/>
        <v>2.5629154477415059</v>
      </c>
      <c r="L23" s="56">
        <f t="shared" si="7"/>
        <v>3.0629154477415059</v>
      </c>
      <c r="M23" s="56">
        <f t="shared" si="8"/>
        <v>6.1258308954830119</v>
      </c>
      <c r="N23" s="38"/>
      <c r="O23" s="87">
        <f t="shared" si="9"/>
        <v>41.985861804651051</v>
      </c>
      <c r="P23" s="51">
        <f t="shared" si="10"/>
        <v>40.71284055188061</v>
      </c>
      <c r="Q23" s="51">
        <f t="shared" si="11"/>
        <v>56.548667764616276</v>
      </c>
      <c r="R23" s="52">
        <f t="shared" si="12"/>
        <v>0.71996109123821861</v>
      </c>
      <c r="S23" s="38"/>
      <c r="T23" s="53">
        <f t="shared" si="13"/>
        <v>120.36317462912811</v>
      </c>
      <c r="U23" s="53">
        <f t="shared" si="14"/>
        <v>4.1887902047863905</v>
      </c>
      <c r="V23" s="54">
        <f t="shared" si="15"/>
        <v>114.93836525075248</v>
      </c>
    </row>
    <row r="24" spans="3:22" x14ac:dyDescent="0.15">
      <c r="C24" s="37">
        <v>1</v>
      </c>
      <c r="D24" s="38">
        <v>17</v>
      </c>
      <c r="E24" s="39">
        <f t="shared" si="0"/>
        <v>21.176470588235293</v>
      </c>
      <c r="F24" s="45">
        <f t="shared" si="1"/>
        <v>79.411764705882348</v>
      </c>
      <c r="G24" s="55">
        <f t="shared" si="2"/>
        <v>0.18374951781657053</v>
      </c>
      <c r="H24" s="45">
        <f t="shared" si="3"/>
        <v>10.588235294117652</v>
      </c>
      <c r="I24" s="55">
        <f t="shared" si="4"/>
        <v>0.98297309968390179</v>
      </c>
      <c r="J24" s="45">
        <f t="shared" si="5"/>
        <v>68.823529411764696</v>
      </c>
      <c r="K24" s="57">
        <f t="shared" si="6"/>
        <v>2.7210955758759034</v>
      </c>
      <c r="L24" s="56">
        <f t="shared" si="7"/>
        <v>3.2210955758759034</v>
      </c>
      <c r="M24" s="56">
        <f t="shared" si="8"/>
        <v>6.4421911517518069</v>
      </c>
      <c r="N24" s="38"/>
      <c r="O24" s="87">
        <f t="shared" si="9"/>
        <v>47.226579691486279</v>
      </c>
      <c r="P24" s="51">
        <f t="shared" si="10"/>
        <v>43.179053198118659</v>
      </c>
      <c r="Q24" s="51">
        <f t="shared" si="11"/>
        <v>59.690260418206073</v>
      </c>
      <c r="R24" s="52">
        <f t="shared" si="12"/>
        <v>0.7233852373166838</v>
      </c>
      <c r="S24" s="38"/>
      <c r="T24" s="53">
        <f t="shared" si="13"/>
        <v>139.99078321021628</v>
      </c>
      <c r="U24" s="53">
        <f t="shared" si="14"/>
        <v>4.1887902047863905</v>
      </c>
      <c r="V24" s="54">
        <f t="shared" si="15"/>
        <v>133.68135081127099</v>
      </c>
    </row>
    <row r="25" spans="3:22" x14ac:dyDescent="0.15">
      <c r="C25" s="37">
        <v>1</v>
      </c>
      <c r="D25" s="38">
        <v>18</v>
      </c>
      <c r="E25" s="39">
        <f t="shared" si="0"/>
        <v>20</v>
      </c>
      <c r="F25" s="45">
        <f t="shared" si="1"/>
        <v>80</v>
      </c>
      <c r="G25" s="55">
        <f t="shared" si="2"/>
        <v>0.17364817766693041</v>
      </c>
      <c r="H25" s="45">
        <f t="shared" si="3"/>
        <v>10</v>
      </c>
      <c r="I25" s="55">
        <f t="shared" si="4"/>
        <v>0.98480775301220802</v>
      </c>
      <c r="J25" s="45">
        <f t="shared" si="5"/>
        <v>70</v>
      </c>
      <c r="K25" s="57">
        <f t="shared" si="6"/>
        <v>2.8793852415718169</v>
      </c>
      <c r="L25" s="56">
        <f t="shared" si="7"/>
        <v>3.3793852415718169</v>
      </c>
      <c r="M25" s="56">
        <f t="shared" si="8"/>
        <v>6.7587704831436337</v>
      </c>
      <c r="N25" s="38"/>
      <c r="O25" s="87">
        <f t="shared" si="9"/>
        <v>52.786865628553734</v>
      </c>
      <c r="P25" s="51">
        <f t="shared" si="10"/>
        <v>45.650212763021663</v>
      </c>
      <c r="Q25" s="51">
        <f t="shared" si="11"/>
        <v>62.831853071795862</v>
      </c>
      <c r="R25" s="52">
        <f t="shared" si="12"/>
        <v>0.72654570144316277</v>
      </c>
      <c r="S25" s="38"/>
      <c r="T25" s="53">
        <f t="shared" si="13"/>
        <v>161.65968141336063</v>
      </c>
      <c r="U25" s="53">
        <f t="shared" si="14"/>
        <v>4.1887902047863905</v>
      </c>
      <c r="V25" s="54">
        <f t="shared" si="15"/>
        <v>154.37362437358405</v>
      </c>
    </row>
    <row r="26" spans="3:22" x14ac:dyDescent="0.15">
      <c r="C26" s="37">
        <v>1</v>
      </c>
      <c r="D26" s="38">
        <v>19</v>
      </c>
      <c r="E26" s="39">
        <f t="shared" si="0"/>
        <v>18.94736842105263</v>
      </c>
      <c r="F26" s="45">
        <f t="shared" si="1"/>
        <v>80.526315789473685</v>
      </c>
      <c r="G26" s="55">
        <f t="shared" si="2"/>
        <v>0.16459459028073398</v>
      </c>
      <c r="H26" s="45">
        <f t="shared" si="3"/>
        <v>9.473684210526315</v>
      </c>
      <c r="I26" s="55">
        <f t="shared" si="4"/>
        <v>0.98636130340272232</v>
      </c>
      <c r="J26" s="45">
        <f t="shared" si="5"/>
        <v>71.05263157894737</v>
      </c>
      <c r="K26" s="57">
        <f t="shared" si="6"/>
        <v>3.0377669104871301</v>
      </c>
      <c r="L26" s="56">
        <f t="shared" si="7"/>
        <v>3.5377669104871301</v>
      </c>
      <c r="M26" s="56">
        <f t="shared" si="8"/>
        <v>7.0755338209742602</v>
      </c>
      <c r="N26" s="38"/>
      <c r="O26" s="87">
        <f t="shared" si="9"/>
        <v>58.666522164536005</v>
      </c>
      <c r="P26" s="51">
        <f t="shared" si="10"/>
        <v>48.125476220052548</v>
      </c>
      <c r="Q26" s="51">
        <f t="shared" si="11"/>
        <v>65.973445725385645</v>
      </c>
      <c r="R26" s="52">
        <f t="shared" si="12"/>
        <v>0.72946737419741214</v>
      </c>
      <c r="S26" s="38"/>
      <c r="T26" s="53">
        <f t="shared" si="13"/>
        <v>185.47110354096765</v>
      </c>
      <c r="U26" s="53">
        <f t="shared" si="14"/>
        <v>4.1887902047863905</v>
      </c>
      <c r="V26" s="54">
        <f t="shared" si="15"/>
        <v>177.11185757552241</v>
      </c>
    </row>
    <row r="27" spans="3:22" x14ac:dyDescent="0.15">
      <c r="C27" s="88">
        <v>1</v>
      </c>
      <c r="D27" s="89">
        <v>20</v>
      </c>
      <c r="E27" s="90">
        <f t="shared" si="0"/>
        <v>18</v>
      </c>
      <c r="F27" s="91">
        <f t="shared" si="1"/>
        <v>81</v>
      </c>
      <c r="G27" s="92">
        <f t="shared" si="2"/>
        <v>0.15643446504023092</v>
      </c>
      <c r="H27" s="91">
        <f t="shared" si="3"/>
        <v>9</v>
      </c>
      <c r="I27" s="92">
        <f t="shared" si="4"/>
        <v>0.98768834059513777</v>
      </c>
      <c r="J27" s="91">
        <f t="shared" si="5"/>
        <v>72</v>
      </c>
      <c r="K27" s="93">
        <f t="shared" si="6"/>
        <v>3.1962266107498314</v>
      </c>
      <c r="L27" s="94">
        <f t="shared" si="7"/>
        <v>3.6962266107498314</v>
      </c>
      <c r="M27" s="94">
        <f t="shared" si="8"/>
        <v>7.3924532214996628</v>
      </c>
      <c r="N27" s="89"/>
      <c r="O27" s="95">
        <f t="shared" si="9"/>
        <v>64.865391106224862</v>
      </c>
      <c r="P27" s="73">
        <f t="shared" si="10"/>
        <v>50.60417965110706</v>
      </c>
      <c r="Q27" s="73">
        <f t="shared" si="11"/>
        <v>69.115038378975456</v>
      </c>
      <c r="R27" s="74">
        <f t="shared" si="12"/>
        <v>0.73217321205309016</v>
      </c>
      <c r="S27" s="89"/>
      <c r="T27" s="96">
        <f t="shared" si="13"/>
        <v>211.52630225498046</v>
      </c>
      <c r="U27" s="96">
        <f t="shared" si="14"/>
        <v>4.1887902047863905</v>
      </c>
      <c r="V27" s="97">
        <f t="shared" si="15"/>
        <v>201.99273958698282</v>
      </c>
    </row>
    <row r="28" spans="3:22" x14ac:dyDescent="0.15">
      <c r="C28" s="37">
        <v>1</v>
      </c>
      <c r="D28" s="38">
        <v>21</v>
      </c>
      <c r="E28" s="39">
        <f t="shared" si="0"/>
        <v>17.142857142857142</v>
      </c>
      <c r="F28" s="45">
        <f t="shared" si="1"/>
        <v>81.428571428571431</v>
      </c>
      <c r="G28" s="55">
        <f t="shared" si="2"/>
        <v>0.14904226617617441</v>
      </c>
      <c r="H28" s="45">
        <f t="shared" si="3"/>
        <v>8.5714285714285694</v>
      </c>
      <c r="I28" s="55">
        <f t="shared" si="4"/>
        <v>0.98883082622512852</v>
      </c>
      <c r="J28" s="45">
        <f t="shared" si="5"/>
        <v>72.857142857142861</v>
      </c>
      <c r="K28" s="57">
        <f t="shared" si="6"/>
        <v>3.3547530699041999</v>
      </c>
      <c r="L28" s="56">
        <f t="shared" si="7"/>
        <v>3.8547530699041999</v>
      </c>
      <c r="M28" s="56">
        <f t="shared" si="8"/>
        <v>7.7095061398083997</v>
      </c>
      <c r="N28" s="38"/>
      <c r="O28" s="87">
        <f t="shared" si="9"/>
        <v>71.383344224753614</v>
      </c>
      <c r="P28" s="51">
        <f t="shared" si="10"/>
        <v>53.085793516725538</v>
      </c>
      <c r="Q28" s="51">
        <f t="shared" si="11"/>
        <v>72.256631032565252</v>
      </c>
      <c r="R28" s="52">
        <f t="shared" si="12"/>
        <v>0.7346840387950051</v>
      </c>
      <c r="S28" s="38"/>
      <c r="T28" s="53">
        <f t="shared" si="13"/>
        <v>239.92654396791889</v>
      </c>
      <c r="U28" s="53">
        <f t="shared" si="14"/>
        <v>4.1887902047863905</v>
      </c>
      <c r="V28" s="54">
        <f t="shared" si="15"/>
        <v>229.11297270869557</v>
      </c>
    </row>
    <row r="29" spans="3:22" x14ac:dyDescent="0.15">
      <c r="C29" s="37">
        <v>1</v>
      </c>
      <c r="D29" s="38">
        <v>22</v>
      </c>
      <c r="E29" s="39">
        <f t="shared" si="0"/>
        <v>16.363636363636363</v>
      </c>
      <c r="F29" s="45">
        <f t="shared" si="1"/>
        <v>81.818181818181813</v>
      </c>
      <c r="G29" s="55">
        <f t="shared" si="2"/>
        <v>0.14231483827328534</v>
      </c>
      <c r="H29" s="45">
        <f t="shared" si="3"/>
        <v>8.181818181818187</v>
      </c>
      <c r="I29" s="55">
        <f t="shared" si="4"/>
        <v>0.98982144188093268</v>
      </c>
      <c r="J29" s="45">
        <f t="shared" si="5"/>
        <v>73.636363636363626</v>
      </c>
      <c r="K29" s="57">
        <f t="shared" si="6"/>
        <v>3.5133370916661355</v>
      </c>
      <c r="L29" s="56">
        <f t="shared" si="7"/>
        <v>4.0133370916661359</v>
      </c>
      <c r="M29" s="56">
        <f t="shared" si="8"/>
        <v>8.0266741833322719</v>
      </c>
      <c r="N29" s="38"/>
      <c r="O29" s="87">
        <f t="shared" si="9"/>
        <v>78.220276482375496</v>
      </c>
      <c r="P29" s="51">
        <f t="shared" si="10"/>
        <v>55.569890589234731</v>
      </c>
      <c r="Q29" s="51">
        <f t="shared" si="11"/>
        <v>75.398223686155035</v>
      </c>
      <c r="R29" s="52">
        <f t="shared" si="12"/>
        <v>0.73701856452937531</v>
      </c>
      <c r="S29" s="38"/>
      <c r="T29" s="53">
        <f t="shared" si="13"/>
        <v>270.7731055566191</v>
      </c>
      <c r="U29" s="53">
        <f t="shared" si="14"/>
        <v>4.1887902047863905</v>
      </c>
      <c r="V29" s="54">
        <f t="shared" si="15"/>
        <v>258.5692692340769</v>
      </c>
    </row>
    <row r="30" spans="3:22" x14ac:dyDescent="0.15">
      <c r="C30" s="37">
        <v>1</v>
      </c>
      <c r="D30" s="38">
        <v>23</v>
      </c>
      <c r="E30" s="39">
        <f t="shared" si="0"/>
        <v>15.652173913043478</v>
      </c>
      <c r="F30" s="45">
        <f t="shared" si="1"/>
        <v>82.173913043478265</v>
      </c>
      <c r="G30" s="55">
        <f t="shared" si="2"/>
        <v>0.13616664909624659</v>
      </c>
      <c r="H30" s="45">
        <f t="shared" si="3"/>
        <v>7.8260869565217348</v>
      </c>
      <c r="I30" s="55">
        <f t="shared" si="4"/>
        <v>0.99068594603633076</v>
      </c>
      <c r="J30" s="45">
        <f t="shared" si="5"/>
        <v>74.34782608695653</v>
      </c>
      <c r="K30" s="57">
        <f t="shared" si="6"/>
        <v>3.671971098051956</v>
      </c>
      <c r="L30" s="56">
        <f t="shared" si="7"/>
        <v>4.171971098051956</v>
      </c>
      <c r="M30" s="56">
        <f t="shared" si="8"/>
        <v>8.343942196103912</v>
      </c>
      <c r="N30" s="38"/>
      <c r="O30" s="87">
        <f t="shared" si="9"/>
        <v>85.376101016841915</v>
      </c>
      <c r="P30" s="51">
        <f t="shared" si="10"/>
        <v>58.05612258302039</v>
      </c>
      <c r="Q30" s="51">
        <f t="shared" si="11"/>
        <v>78.539816339744831</v>
      </c>
      <c r="R30" s="52">
        <f t="shared" si="12"/>
        <v>0.73919351086693674</v>
      </c>
      <c r="S30" s="38"/>
      <c r="T30" s="53">
        <f t="shared" si="13"/>
        <v>304.16727197585567</v>
      </c>
      <c r="U30" s="53">
        <f t="shared" si="14"/>
        <v>4.1887902047863905</v>
      </c>
      <c r="V30" s="54">
        <f t="shared" si="15"/>
        <v>290.45834917040617</v>
      </c>
    </row>
    <row r="31" spans="3:22" x14ac:dyDescent="0.15">
      <c r="C31" s="37">
        <v>1</v>
      </c>
      <c r="D31" s="38">
        <v>24</v>
      </c>
      <c r="E31" s="39">
        <f t="shared" si="0"/>
        <v>15</v>
      </c>
      <c r="F31" s="45">
        <f t="shared" si="1"/>
        <v>82.5</v>
      </c>
      <c r="G31" s="55">
        <f t="shared" si="2"/>
        <v>0.13052619222005171</v>
      </c>
      <c r="H31" s="45">
        <f t="shared" si="3"/>
        <v>7.5</v>
      </c>
      <c r="I31" s="55">
        <f t="shared" si="4"/>
        <v>0.99144486137381038</v>
      </c>
      <c r="J31" s="45">
        <f t="shared" si="5"/>
        <v>75</v>
      </c>
      <c r="K31" s="57">
        <f t="shared" si="6"/>
        <v>3.8306487877701945</v>
      </c>
      <c r="L31" s="56">
        <f t="shared" si="7"/>
        <v>4.330648787770194</v>
      </c>
      <c r="M31" s="56">
        <f t="shared" si="8"/>
        <v>8.661297575540388</v>
      </c>
      <c r="N31" s="38"/>
      <c r="O31" s="87">
        <f t="shared" si="9"/>
        <v>92.850745373396336</v>
      </c>
      <c r="P31" s="51">
        <f t="shared" si="10"/>
        <v>60.54420286639175</v>
      </c>
      <c r="Q31" s="51">
        <f t="shared" si="11"/>
        <v>81.681408993334628</v>
      </c>
      <c r="R31" s="52">
        <f t="shared" si="12"/>
        <v>0.74122378167267267</v>
      </c>
      <c r="S31" s="38"/>
      <c r="T31" s="53">
        <f t="shared" si="13"/>
        <v>340.21033449680294</v>
      </c>
      <c r="U31" s="53">
        <f t="shared" si="14"/>
        <v>4.1887902047863905</v>
      </c>
      <c r="V31" s="54">
        <f t="shared" si="15"/>
        <v>324.8769385566801</v>
      </c>
    </row>
    <row r="32" spans="3:22" x14ac:dyDescent="0.15">
      <c r="C32" s="37">
        <v>1</v>
      </c>
      <c r="D32" s="38">
        <v>25</v>
      </c>
      <c r="E32" s="39">
        <f t="shared" si="0"/>
        <v>14.4</v>
      </c>
      <c r="F32" s="45">
        <f t="shared" si="1"/>
        <v>82.8</v>
      </c>
      <c r="G32" s="55">
        <f t="shared" si="2"/>
        <v>0.12533323356430448</v>
      </c>
      <c r="H32" s="45">
        <f t="shared" si="3"/>
        <v>7.2000000000000028</v>
      </c>
      <c r="I32" s="55">
        <f t="shared" si="4"/>
        <v>0.99211470131447788</v>
      </c>
      <c r="J32" s="45">
        <f t="shared" si="5"/>
        <v>75.599999999999994</v>
      </c>
      <c r="K32" s="57">
        <f t="shared" si="6"/>
        <v>3.9893648777797384</v>
      </c>
      <c r="L32" s="56">
        <f t="shared" si="7"/>
        <v>4.4893648777797388</v>
      </c>
      <c r="M32" s="56">
        <f t="shared" si="8"/>
        <v>8.9787297555594776</v>
      </c>
      <c r="N32" s="38"/>
      <c r="O32" s="87">
        <f t="shared" si="9"/>
        <v>100.64414863676153</v>
      </c>
      <c r="P32" s="51">
        <f t="shared" si="10"/>
        <v>63.033893496412638</v>
      </c>
      <c r="Q32" s="51">
        <f t="shared" si="11"/>
        <v>84.823001646924425</v>
      </c>
      <c r="R32" s="52">
        <f t="shared" si="12"/>
        <v>0.74312264683571438</v>
      </c>
      <c r="S32" s="38"/>
      <c r="T32" s="53">
        <f t="shared" si="13"/>
        <v>379.00358938737452</v>
      </c>
      <c r="U32" s="53">
        <f t="shared" si="14"/>
        <v>4.1887902047863905</v>
      </c>
      <c r="V32" s="54">
        <f t="shared" si="15"/>
        <v>361.92176820342996</v>
      </c>
    </row>
    <row r="33" spans="3:22" x14ac:dyDescent="0.15">
      <c r="C33" s="37">
        <v>1</v>
      </c>
      <c r="D33" s="38">
        <v>26</v>
      </c>
      <c r="E33" s="39">
        <f t="shared" si="0"/>
        <v>13.846153846153847</v>
      </c>
      <c r="F33" s="45">
        <f t="shared" si="1"/>
        <v>83.07692307692308</v>
      </c>
      <c r="G33" s="55">
        <f t="shared" si="2"/>
        <v>0.12053668025532301</v>
      </c>
      <c r="H33" s="45">
        <f t="shared" si="3"/>
        <v>6.9230769230769198</v>
      </c>
      <c r="I33" s="55">
        <f t="shared" si="4"/>
        <v>0.99270887409805397</v>
      </c>
      <c r="J33" s="45">
        <f t="shared" si="5"/>
        <v>76.15384615384616</v>
      </c>
      <c r="K33" s="57">
        <f t="shared" si="6"/>
        <v>4.1481149052793773</v>
      </c>
      <c r="L33" s="56">
        <f t="shared" si="7"/>
        <v>4.6481149052793773</v>
      </c>
      <c r="M33" s="56">
        <f t="shared" si="8"/>
        <v>9.2962298105587546</v>
      </c>
      <c r="N33" s="38"/>
      <c r="O33" s="87">
        <f t="shared" si="9"/>
        <v>108.75625922195178</v>
      </c>
      <c r="P33" s="51">
        <f t="shared" si="10"/>
        <v>65.524995373154837</v>
      </c>
      <c r="Q33" s="51">
        <f t="shared" si="11"/>
        <v>87.964594300514207</v>
      </c>
      <c r="R33" s="52">
        <f t="shared" si="12"/>
        <v>0.74490192212222595</v>
      </c>
      <c r="S33" s="38"/>
      <c r="T33" s="53">
        <f t="shared" si="13"/>
        <v>420.64833691026945</v>
      </c>
      <c r="U33" s="53">
        <f t="shared" si="14"/>
        <v>4.1887902047863905</v>
      </c>
      <c r="V33" s="54">
        <f t="shared" si="15"/>
        <v>401.68957273592616</v>
      </c>
    </row>
    <row r="34" spans="3:22" x14ac:dyDescent="0.15">
      <c r="C34" s="37">
        <v>1</v>
      </c>
      <c r="D34" s="38">
        <v>27</v>
      </c>
      <c r="E34" s="39">
        <f t="shared" si="0"/>
        <v>13.333333333333334</v>
      </c>
      <c r="F34" s="45">
        <f t="shared" si="1"/>
        <v>83.333333333333329</v>
      </c>
      <c r="G34" s="55">
        <f t="shared" si="2"/>
        <v>0.11609291412523053</v>
      </c>
      <c r="H34" s="45">
        <f t="shared" si="3"/>
        <v>6.6666666666666714</v>
      </c>
      <c r="I34" s="55">
        <f t="shared" si="4"/>
        <v>0.99323835774194302</v>
      </c>
      <c r="J34" s="45">
        <f t="shared" si="5"/>
        <v>76.666666666666657</v>
      </c>
      <c r="K34" s="57">
        <f t="shared" si="6"/>
        <v>4.3068950742389545</v>
      </c>
      <c r="L34" s="56">
        <f t="shared" si="7"/>
        <v>4.8068950742389545</v>
      </c>
      <c r="M34" s="56">
        <f t="shared" si="8"/>
        <v>9.6137901484779089</v>
      </c>
      <c r="N34" s="38"/>
      <c r="O34" s="87">
        <f t="shared" si="9"/>
        <v>117.18703315386846</v>
      </c>
      <c r="P34" s="51">
        <f t="shared" si="10"/>
        <v>68.017340676213578</v>
      </c>
      <c r="Q34" s="51">
        <f t="shared" si="11"/>
        <v>91.10618695410399</v>
      </c>
      <c r="R34" s="52">
        <f t="shared" si="12"/>
        <v>0.74657213686791946</v>
      </c>
      <c r="S34" s="38"/>
      <c r="T34" s="53">
        <f t="shared" si="13"/>
        <v>465.24588055290559</v>
      </c>
      <c r="U34" s="53">
        <f t="shared" si="14"/>
        <v>4.1887902047863905</v>
      </c>
      <c r="V34" s="54">
        <f t="shared" si="15"/>
        <v>444.27708985881861</v>
      </c>
    </row>
    <row r="35" spans="3:22" x14ac:dyDescent="0.15">
      <c r="C35" s="37">
        <v>1</v>
      </c>
      <c r="D35" s="38">
        <v>28</v>
      </c>
      <c r="E35" s="39">
        <f t="shared" si="0"/>
        <v>12.857142857142858</v>
      </c>
      <c r="F35" s="45">
        <f t="shared" si="1"/>
        <v>83.571428571428569</v>
      </c>
      <c r="G35" s="55">
        <f t="shared" si="2"/>
        <v>0.11196447610330791</v>
      </c>
      <c r="H35" s="45">
        <f t="shared" si="3"/>
        <v>6.4285714285714306</v>
      </c>
      <c r="I35" s="55">
        <f t="shared" si="4"/>
        <v>0.9937122098932426</v>
      </c>
      <c r="J35" s="45">
        <f t="shared" si="5"/>
        <v>77.142857142857139</v>
      </c>
      <c r="K35" s="57">
        <f t="shared" si="6"/>
        <v>4.4657021351902539</v>
      </c>
      <c r="L35" s="56">
        <f t="shared" si="7"/>
        <v>4.9657021351902539</v>
      </c>
      <c r="M35" s="56">
        <f t="shared" si="8"/>
        <v>9.9314042703805079</v>
      </c>
      <c r="N35" s="38"/>
      <c r="O35" s="87">
        <f t="shared" si="9"/>
        <v>125.93643271399981</v>
      </c>
      <c r="P35" s="51">
        <f t="shared" si="10"/>
        <v>70.510786992391061</v>
      </c>
      <c r="Q35" s="51">
        <f t="shared" si="11"/>
        <v>94.247779607693786</v>
      </c>
      <c r="R35" s="52">
        <f t="shared" si="12"/>
        <v>0.74814268607591694</v>
      </c>
      <c r="S35" s="38"/>
      <c r="T35" s="53">
        <f t="shared" si="13"/>
        <v>512.89752642892961</v>
      </c>
      <c r="U35" s="53">
        <f t="shared" si="14"/>
        <v>4.1887902047863905</v>
      </c>
      <c r="V35" s="54">
        <f t="shared" si="15"/>
        <v>489.78105978462111</v>
      </c>
    </row>
    <row r="36" spans="3:22" x14ac:dyDescent="0.15">
      <c r="C36" s="37">
        <v>1</v>
      </c>
      <c r="D36" s="38">
        <v>29</v>
      </c>
      <c r="E36" s="39">
        <f t="shared" si="0"/>
        <v>12.413793103448276</v>
      </c>
      <c r="F36" s="45">
        <f t="shared" si="1"/>
        <v>83.793103448275858</v>
      </c>
      <c r="G36" s="55">
        <f t="shared" si="2"/>
        <v>0.10811901842394187</v>
      </c>
      <c r="H36" s="45">
        <f t="shared" si="3"/>
        <v>6.2068965517241423</v>
      </c>
      <c r="I36" s="55">
        <f t="shared" si="4"/>
        <v>0.9941379571543596</v>
      </c>
      <c r="J36" s="45">
        <f t="shared" si="5"/>
        <v>77.586206896551715</v>
      </c>
      <c r="K36" s="57">
        <f t="shared" si="6"/>
        <v>4.6245332901512963</v>
      </c>
      <c r="L36" s="56">
        <f t="shared" si="7"/>
        <v>5.1245332901512963</v>
      </c>
      <c r="M36" s="56">
        <f t="shared" si="8"/>
        <v>10.249066580302593</v>
      </c>
      <c r="N36" s="38"/>
      <c r="O36" s="87">
        <f t="shared" si="9"/>
        <v>135.00442536599013</v>
      </c>
      <c r="P36" s="51">
        <f t="shared" si="10"/>
        <v>73.005212711387017</v>
      </c>
      <c r="Q36" s="51">
        <f t="shared" si="11"/>
        <v>97.389372261283597</v>
      </c>
      <c r="R36" s="52">
        <f t="shared" si="12"/>
        <v>0.74962196609629117</v>
      </c>
      <c r="S36" s="38"/>
      <c r="T36" s="53">
        <f t="shared" si="13"/>
        <v>563.70458280829325</v>
      </c>
      <c r="U36" s="53">
        <f t="shared" si="14"/>
        <v>4.1887902047863905</v>
      </c>
      <c r="V36" s="54">
        <f t="shared" si="15"/>
        <v>538.29822478496715</v>
      </c>
    </row>
    <row r="37" spans="3:22" x14ac:dyDescent="0.15">
      <c r="C37" s="37">
        <v>1</v>
      </c>
      <c r="D37" s="38">
        <v>30</v>
      </c>
      <c r="E37" s="39">
        <f t="shared" si="0"/>
        <v>12</v>
      </c>
      <c r="F37" s="45">
        <f t="shared" si="1"/>
        <v>84</v>
      </c>
      <c r="G37" s="55">
        <f t="shared" si="2"/>
        <v>0.10452846326765346</v>
      </c>
      <c r="H37" s="45">
        <f t="shared" si="3"/>
        <v>6</v>
      </c>
      <c r="I37" s="55">
        <f t="shared" si="4"/>
        <v>0.99452189536827329</v>
      </c>
      <c r="J37" s="45">
        <f t="shared" si="5"/>
        <v>78</v>
      </c>
      <c r="K37" s="57">
        <f t="shared" si="6"/>
        <v>4.7833861167528138</v>
      </c>
      <c r="L37" s="56">
        <f t="shared" si="7"/>
        <v>5.2833861167528138</v>
      </c>
      <c r="M37" s="56">
        <f t="shared" si="8"/>
        <v>10.566772233505628</v>
      </c>
      <c r="N37" s="38"/>
      <c r="O37" s="87">
        <f t="shared" si="9"/>
        <v>144.39098289525336</v>
      </c>
      <c r="P37" s="51">
        <f t="shared" si="10"/>
        <v>75.5005133826416</v>
      </c>
      <c r="Q37" s="51">
        <f t="shared" si="11"/>
        <v>100.53096491487338</v>
      </c>
      <c r="R37" s="52">
        <f t="shared" si="12"/>
        <v>0.75101749442645038</v>
      </c>
      <c r="S37" s="38"/>
      <c r="T37" s="53">
        <f t="shared" si="13"/>
        <v>617.7683597447766</v>
      </c>
      <c r="U37" s="53">
        <f t="shared" si="14"/>
        <v>4.1887902047863905</v>
      </c>
      <c r="V37" s="54">
        <f t="shared" si="15"/>
        <v>589.92532883492072</v>
      </c>
    </row>
    <row r="38" spans="3:22" x14ac:dyDescent="0.15">
      <c r="C38" s="98">
        <v>1</v>
      </c>
      <c r="D38" s="99">
        <v>31</v>
      </c>
      <c r="E38" s="78">
        <f t="shared" si="0"/>
        <v>11.612903225806452</v>
      </c>
      <c r="F38" s="77">
        <f t="shared" si="1"/>
        <v>84.193548387096769</v>
      </c>
      <c r="G38" s="100">
        <f t="shared" si="2"/>
        <v>0.10116832198743222</v>
      </c>
      <c r="H38" s="77">
        <f t="shared" si="3"/>
        <v>5.8064516129032313</v>
      </c>
      <c r="I38" s="100">
        <f t="shared" si="4"/>
        <v>0.99486932339189516</v>
      </c>
      <c r="J38" s="77">
        <f t="shared" si="5"/>
        <v>78.387096774193537</v>
      </c>
      <c r="K38" s="101">
        <f t="shared" si="6"/>
        <v>4.9422585071848228</v>
      </c>
      <c r="L38" s="81">
        <f t="shared" si="7"/>
        <v>5.4422585071848228</v>
      </c>
      <c r="M38" s="102">
        <f t="shared" si="8"/>
        <v>10.884517014369646</v>
      </c>
      <c r="N38" s="76"/>
      <c r="O38" s="82">
        <f t="shared" si="9"/>
        <v>154.09608071449273</v>
      </c>
      <c r="P38" s="83">
        <f t="shared" si="10"/>
        <v>77.996598808162858</v>
      </c>
      <c r="Q38" s="83">
        <f t="shared" si="11"/>
        <v>103.67255756846318</v>
      </c>
      <c r="R38" s="84">
        <f t="shared" si="12"/>
        <v>0.75233601482876067</v>
      </c>
      <c r="S38" s="103"/>
      <c r="T38" s="104">
        <f t="shared" si="13"/>
        <v>675.19016877816205</v>
      </c>
      <c r="U38" s="85">
        <f t="shared" si="14"/>
        <v>4.1887902047863905</v>
      </c>
      <c r="V38" s="105">
        <f t="shared" si="15"/>
        <v>644.75911732857355</v>
      </c>
    </row>
    <row r="39" spans="3:22" x14ac:dyDescent="0.15">
      <c r="C39" s="106">
        <v>1</v>
      </c>
      <c r="D39" s="107">
        <v>32</v>
      </c>
      <c r="E39" s="45">
        <f t="shared" si="0"/>
        <v>11.25</v>
      </c>
      <c r="F39" s="39">
        <f t="shared" si="1"/>
        <v>84.375</v>
      </c>
      <c r="G39" s="108">
        <f t="shared" si="2"/>
        <v>9.801714032956077E-2</v>
      </c>
      <c r="H39" s="39">
        <f t="shared" si="3"/>
        <v>5.625</v>
      </c>
      <c r="I39" s="108">
        <f t="shared" si="4"/>
        <v>0.99518472667219693</v>
      </c>
      <c r="J39" s="39">
        <f t="shared" si="5"/>
        <v>78.75</v>
      </c>
      <c r="K39" s="109">
        <f t="shared" si="6"/>
        <v>5.101148618689165</v>
      </c>
      <c r="L39" s="56">
        <f t="shared" si="7"/>
        <v>5.601148618689165</v>
      </c>
      <c r="M39" s="110">
        <f t="shared" si="8"/>
        <v>11.20229723737833</v>
      </c>
      <c r="N39" s="38"/>
      <c r="O39" s="87">
        <f t="shared" si="9"/>
        <v>164.11969729896168</v>
      </c>
      <c r="P39" s="51">
        <f t="shared" si="10"/>
        <v>80.493390704263049</v>
      </c>
      <c r="Q39" s="51">
        <f t="shared" si="11"/>
        <v>106.81415022205297</v>
      </c>
      <c r="R39" s="52">
        <f t="shared" si="12"/>
        <v>0.7535835892241578</v>
      </c>
      <c r="S39" s="111"/>
      <c r="T39" s="112">
        <f t="shared" si="13"/>
        <v>736.07132269417048</v>
      </c>
      <c r="U39" s="53">
        <f t="shared" si="14"/>
        <v>4.1887902047863905</v>
      </c>
      <c r="V39" s="113">
        <f t="shared" si="15"/>
        <v>702.89633684980106</v>
      </c>
    </row>
    <row r="40" spans="3:22" x14ac:dyDescent="0.15">
      <c r="C40" s="106">
        <v>1</v>
      </c>
      <c r="D40" s="107">
        <v>33</v>
      </c>
      <c r="E40" s="45">
        <f t="shared" si="0"/>
        <v>10.909090909090908</v>
      </c>
      <c r="F40" s="39">
        <f t="shared" si="1"/>
        <v>84.545454545454547</v>
      </c>
      <c r="G40" s="108">
        <f t="shared" si="2"/>
        <v>9.5056043304182589E-2</v>
      </c>
      <c r="H40" s="39">
        <f t="shared" si="3"/>
        <v>5.4545454545454533</v>
      </c>
      <c r="I40" s="108">
        <f t="shared" si="4"/>
        <v>0.99547192257308459</v>
      </c>
      <c r="J40" s="39">
        <f t="shared" si="5"/>
        <v>79.090909090909093</v>
      </c>
      <c r="K40" s="109">
        <f t="shared" si="6"/>
        <v>5.2600548331259969</v>
      </c>
      <c r="L40" s="56">
        <f t="shared" si="7"/>
        <v>5.7600548331259969</v>
      </c>
      <c r="M40" s="110">
        <f t="shared" si="8"/>
        <v>11.520109666251994</v>
      </c>
      <c r="N40" s="38"/>
      <c r="O40" s="87">
        <f t="shared" si="9"/>
        <v>174.4618137240451</v>
      </c>
      <c r="P40" s="51">
        <f t="shared" si="10"/>
        <v>82.990820806951106</v>
      </c>
      <c r="Q40" s="51">
        <f t="shared" si="11"/>
        <v>109.95574287564276</v>
      </c>
      <c r="R40" s="52">
        <f t="shared" si="12"/>
        <v>0.75476567786742788</v>
      </c>
      <c r="S40" s="111"/>
      <c r="T40" s="112">
        <f t="shared" si="13"/>
        <v>800.51313532948632</v>
      </c>
      <c r="U40" s="53">
        <f t="shared" si="14"/>
        <v>4.1887902047863905</v>
      </c>
      <c r="V40" s="113">
        <f t="shared" si="15"/>
        <v>764.43373498607468</v>
      </c>
    </row>
    <row r="41" spans="3:22" x14ac:dyDescent="0.15">
      <c r="C41" s="106">
        <v>1</v>
      </c>
      <c r="D41" s="107">
        <v>34</v>
      </c>
      <c r="E41" s="45">
        <f t="shared" si="0"/>
        <v>10.588235294117647</v>
      </c>
      <c r="F41" s="39">
        <f t="shared" si="1"/>
        <v>84.705882352941174</v>
      </c>
      <c r="G41" s="108">
        <f t="shared" si="2"/>
        <v>9.2268359463302016E-2</v>
      </c>
      <c r="H41" s="39">
        <f t="shared" si="3"/>
        <v>5.294117647058826</v>
      </c>
      <c r="I41" s="108">
        <f t="shared" si="4"/>
        <v>0.99573417629503447</v>
      </c>
      <c r="J41" s="39">
        <f t="shared" si="5"/>
        <v>79.411764705882348</v>
      </c>
      <c r="K41" s="109">
        <f t="shared" si="6"/>
        <v>5.4189757237297096</v>
      </c>
      <c r="L41" s="56">
        <f t="shared" si="7"/>
        <v>5.9189757237297096</v>
      </c>
      <c r="M41" s="110">
        <f t="shared" si="8"/>
        <v>11.837951447459419</v>
      </c>
      <c r="N41" s="38"/>
      <c r="O41" s="87">
        <f t="shared" si="9"/>
        <v>185.12241328417093</v>
      </c>
      <c r="P41" s="51">
        <f t="shared" si="10"/>
        <v>85.488829326169551</v>
      </c>
      <c r="Q41" s="51">
        <f t="shared" si="11"/>
        <v>113.09733552923255</v>
      </c>
      <c r="R41" s="52">
        <f t="shared" si="12"/>
        <v>0.75588720924440378</v>
      </c>
      <c r="S41" s="111"/>
      <c r="T41" s="112">
        <f t="shared" si="13"/>
        <v>868.61692141229969</v>
      </c>
      <c r="U41" s="53">
        <f t="shared" si="14"/>
        <v>4.1887902047863905</v>
      </c>
      <c r="V41" s="113">
        <f t="shared" si="15"/>
        <v>829.46806017619133</v>
      </c>
    </row>
    <row r="42" spans="3:22" x14ac:dyDescent="0.15">
      <c r="C42" s="106">
        <v>1</v>
      </c>
      <c r="D42" s="107">
        <v>35</v>
      </c>
      <c r="E42" s="45">
        <f t="shared" si="0"/>
        <v>10.285714285714286</v>
      </c>
      <c r="F42" s="39">
        <f t="shared" si="1"/>
        <v>84.857142857142861</v>
      </c>
      <c r="G42" s="108">
        <f t="shared" si="2"/>
        <v>8.9639308903433343E-2</v>
      </c>
      <c r="H42" s="39">
        <f t="shared" si="3"/>
        <v>5.1428571428571388</v>
      </c>
      <c r="I42" s="108">
        <f t="shared" si="4"/>
        <v>0.99597429399523907</v>
      </c>
      <c r="J42" s="39">
        <f t="shared" si="5"/>
        <v>79.714285714285722</v>
      </c>
      <c r="K42" s="109">
        <f t="shared" si="6"/>
        <v>5.5779100276045099</v>
      </c>
      <c r="L42" s="56">
        <f t="shared" si="7"/>
        <v>6.0779100276045099</v>
      </c>
      <c r="M42" s="110">
        <f t="shared" si="8"/>
        <v>12.15582005520902</v>
      </c>
      <c r="N42" s="38"/>
      <c r="O42" s="87">
        <f t="shared" si="9"/>
        <v>196.10148117682994</v>
      </c>
      <c r="P42" s="51">
        <f t="shared" si="10"/>
        <v>87.987363676450329</v>
      </c>
      <c r="Q42" s="51">
        <f t="shared" si="11"/>
        <v>116.23892818282235</v>
      </c>
      <c r="R42" s="52">
        <f t="shared" si="12"/>
        <v>0.75695264101250548</v>
      </c>
      <c r="S42" s="111"/>
      <c r="T42" s="112">
        <f t="shared" si="13"/>
        <v>940.48399643103062</v>
      </c>
      <c r="U42" s="53">
        <f t="shared" si="14"/>
        <v>4.1887902047863905</v>
      </c>
      <c r="V42" s="113">
        <f t="shared" si="15"/>
        <v>898.09606158491397</v>
      </c>
    </row>
    <row r="43" spans="3:22" x14ac:dyDescent="0.15">
      <c r="C43" s="106">
        <v>1</v>
      </c>
      <c r="D43" s="107">
        <v>36</v>
      </c>
      <c r="E43" s="45">
        <f t="shared" si="0"/>
        <v>10</v>
      </c>
      <c r="F43" s="39">
        <f t="shared" si="1"/>
        <v>85</v>
      </c>
      <c r="G43" s="108">
        <f t="shared" si="2"/>
        <v>8.715574274765836E-2</v>
      </c>
      <c r="H43" s="39">
        <f t="shared" si="3"/>
        <v>5</v>
      </c>
      <c r="I43" s="108">
        <f t="shared" si="4"/>
        <v>0.99619469809174555</v>
      </c>
      <c r="J43" s="39">
        <f t="shared" si="5"/>
        <v>80</v>
      </c>
      <c r="K43" s="109">
        <f t="shared" si="6"/>
        <v>5.736856622834928</v>
      </c>
      <c r="L43" s="56">
        <f t="shared" si="7"/>
        <v>6.236856622834928</v>
      </c>
      <c r="M43" s="110">
        <f t="shared" si="8"/>
        <v>12.473713245669856</v>
      </c>
      <c r="N43" s="38"/>
      <c r="O43" s="87">
        <f t="shared" si="9"/>
        <v>207.39900423909927</v>
      </c>
      <c r="P43" s="51">
        <f t="shared" si="10"/>
        <v>90.486377428202189</v>
      </c>
      <c r="Q43" s="51">
        <f t="shared" si="11"/>
        <v>119.38052083641215</v>
      </c>
      <c r="R43" s="52">
        <f t="shared" si="12"/>
        <v>0.75796601316722534</v>
      </c>
      <c r="S43" s="111"/>
      <c r="T43" s="112">
        <f t="shared" si="13"/>
        <v>1016.2156765255894</v>
      </c>
      <c r="U43" s="53">
        <f t="shared" si="14"/>
        <v>4.1887902047863905</v>
      </c>
      <c r="V43" s="113">
        <f t="shared" si="15"/>
        <v>970.41448899913269</v>
      </c>
    </row>
    <row r="44" spans="3:22" x14ac:dyDescent="0.15">
      <c r="C44" s="106">
        <v>1</v>
      </c>
      <c r="D44" s="107">
        <v>37</v>
      </c>
      <c r="E44" s="45">
        <f t="shared" si="0"/>
        <v>9.7297297297297298</v>
      </c>
      <c r="F44" s="39">
        <f t="shared" si="1"/>
        <v>85.13513513513513</v>
      </c>
      <c r="G44" s="108">
        <f t="shared" si="2"/>
        <v>8.4805924475509442E-2</v>
      </c>
      <c r="H44" s="39">
        <f t="shared" si="3"/>
        <v>4.8648648648648702</v>
      </c>
      <c r="I44" s="108">
        <f t="shared" si="4"/>
        <v>0.99639748854252652</v>
      </c>
      <c r="J44" s="39">
        <f t="shared" si="5"/>
        <v>80.27027027027026</v>
      </c>
      <c r="K44" s="109">
        <f t="shared" si="6"/>
        <v>5.8958145093317533</v>
      </c>
      <c r="L44" s="56">
        <f t="shared" si="7"/>
        <v>6.3958145093317533</v>
      </c>
      <c r="M44" s="110">
        <f t="shared" si="8"/>
        <v>12.791629018663507</v>
      </c>
      <c r="N44" s="38"/>
      <c r="O44" s="87">
        <f t="shared" si="9"/>
        <v>219.01497072674962</v>
      </c>
      <c r="P44" s="51">
        <f t="shared" si="10"/>
        <v>92.985829436300349</v>
      </c>
      <c r="Q44" s="51">
        <f t="shared" si="11"/>
        <v>122.52211349000191</v>
      </c>
      <c r="R44" s="52">
        <f t="shared" si="12"/>
        <v>0.75893099447626</v>
      </c>
      <c r="S44" s="111"/>
      <c r="T44" s="112">
        <f t="shared" si="13"/>
        <v>1095.9132783967884</v>
      </c>
      <c r="U44" s="53">
        <f t="shared" si="14"/>
        <v>4.1887902047863905</v>
      </c>
      <c r="V44" s="113">
        <f t="shared" si="15"/>
        <v>1046.52009274136</v>
      </c>
    </row>
    <row r="45" spans="3:22" x14ac:dyDescent="0.15">
      <c r="C45" s="106">
        <v>1</v>
      </c>
      <c r="D45" s="107">
        <v>38</v>
      </c>
      <c r="E45" s="45">
        <f t="shared" si="0"/>
        <v>9.473684210526315</v>
      </c>
      <c r="F45" s="39">
        <f t="shared" si="1"/>
        <v>85.26315789473685</v>
      </c>
      <c r="G45" s="108">
        <f t="shared" si="2"/>
        <v>8.2579345472332394E-2</v>
      </c>
      <c r="H45" s="39">
        <f t="shared" si="3"/>
        <v>4.7368421052631504</v>
      </c>
      <c r="I45" s="108">
        <f t="shared" si="4"/>
        <v>0.99658449300666985</v>
      </c>
      <c r="J45" s="39">
        <f t="shared" si="5"/>
        <v>80.526315789473699</v>
      </c>
      <c r="K45" s="109">
        <f t="shared" si="6"/>
        <v>6.0547827927205082</v>
      </c>
      <c r="L45" s="56">
        <f t="shared" si="7"/>
        <v>6.5547827927205082</v>
      </c>
      <c r="M45" s="110">
        <f t="shared" si="8"/>
        <v>13.109565585441016</v>
      </c>
      <c r="N45" s="38"/>
      <c r="O45" s="87">
        <f t="shared" si="9"/>
        <v>230.94937012813631</v>
      </c>
      <c r="P45" s="51">
        <f t="shared" si="10"/>
        <v>95.485683112086889</v>
      </c>
      <c r="Q45" s="51">
        <f t="shared" si="11"/>
        <v>125.66370614359174</v>
      </c>
      <c r="R45" s="52">
        <f t="shared" si="12"/>
        <v>0.759850923089747</v>
      </c>
      <c r="S45" s="111"/>
      <c r="T45" s="112">
        <f t="shared" si="13"/>
        <v>1179.678119230467</v>
      </c>
      <c r="U45" s="53">
        <f t="shared" si="14"/>
        <v>4.1887902047863905</v>
      </c>
      <c r="V45" s="113">
        <f t="shared" si="15"/>
        <v>1126.5096235972746</v>
      </c>
    </row>
    <row r="46" spans="3:22" x14ac:dyDescent="0.15">
      <c r="C46" s="106">
        <v>1</v>
      </c>
      <c r="D46" s="107">
        <v>39</v>
      </c>
      <c r="E46" s="45">
        <f t="shared" si="0"/>
        <v>9.2307692307692299</v>
      </c>
      <c r="F46" s="39">
        <f t="shared" si="1"/>
        <v>85.384615384615387</v>
      </c>
      <c r="G46" s="108">
        <f t="shared" si="2"/>
        <v>8.0466568716725792E-2</v>
      </c>
      <c r="H46" s="39">
        <f t="shared" si="3"/>
        <v>4.6153846153846132</v>
      </c>
      <c r="I46" s="108">
        <f t="shared" si="4"/>
        <v>0.99675730813421004</v>
      </c>
      <c r="J46" s="39">
        <f t="shared" si="5"/>
        <v>80.769230769230774</v>
      </c>
      <c r="K46" s="109">
        <f t="shared" si="6"/>
        <v>6.2137606707227411</v>
      </c>
      <c r="L46" s="56">
        <f t="shared" si="7"/>
        <v>6.7137606707227411</v>
      </c>
      <c r="M46" s="110">
        <f t="shared" si="8"/>
        <v>13.427521341445482</v>
      </c>
      <c r="N46" s="38"/>
      <c r="O46" s="87">
        <f t="shared" si="9"/>
        <v>243.20219300663214</v>
      </c>
      <c r="P46" s="51">
        <f t="shared" si="10"/>
        <v>97.985905812067486</v>
      </c>
      <c r="Q46" s="51">
        <f t="shared" si="11"/>
        <v>128.80529879718154</v>
      </c>
      <c r="R46" s="52">
        <f t="shared" si="12"/>
        <v>0.76072884211353242</v>
      </c>
      <c r="S46" s="111"/>
      <c r="T46" s="112">
        <f t="shared" si="13"/>
        <v>1267.611516633604</v>
      </c>
      <c r="U46" s="53">
        <f t="shared" si="14"/>
        <v>4.1887902047863905</v>
      </c>
      <c r="V46" s="113">
        <f t="shared" si="15"/>
        <v>1210.4798327547144</v>
      </c>
    </row>
    <row r="47" spans="3:22" ht="14.25" thickBot="1" x14ac:dyDescent="0.2">
      <c r="C47" s="114">
        <v>1</v>
      </c>
      <c r="D47" s="115">
        <v>40</v>
      </c>
      <c r="E47" s="116">
        <f t="shared" si="0"/>
        <v>9</v>
      </c>
      <c r="F47" s="117">
        <f t="shared" si="1"/>
        <v>85.5</v>
      </c>
      <c r="G47" s="118">
        <f t="shared" si="2"/>
        <v>7.8459095727844999E-2</v>
      </c>
      <c r="H47" s="117">
        <f t="shared" si="3"/>
        <v>4.5</v>
      </c>
      <c r="I47" s="118">
        <f t="shared" si="4"/>
        <v>0.99691733373312796</v>
      </c>
      <c r="J47" s="117">
        <f t="shared" si="5"/>
        <v>81</v>
      </c>
      <c r="K47" s="119">
        <f t="shared" si="6"/>
        <v>6.3727474215911872</v>
      </c>
      <c r="L47" s="120">
        <f t="shared" si="7"/>
        <v>6.8727474215911872</v>
      </c>
      <c r="M47" s="121">
        <f t="shared" si="8"/>
        <v>13.745494843182374</v>
      </c>
      <c r="N47" s="122"/>
      <c r="O47" s="123">
        <f t="shared" si="9"/>
        <v>255.77343086662887</v>
      </c>
      <c r="P47" s="124">
        <f t="shared" si="10"/>
        <v>100.48646832211799</v>
      </c>
      <c r="Q47" s="124">
        <f t="shared" si="11"/>
        <v>131.94689145077132</v>
      </c>
      <c r="R47" s="125">
        <f t="shared" si="12"/>
        <v>0.76156753082439199</v>
      </c>
      <c r="S47" s="126"/>
      <c r="T47" s="127">
        <f t="shared" si="13"/>
        <v>1359.8147885802714</v>
      </c>
      <c r="U47" s="128">
        <f t="shared" si="14"/>
        <v>4.1887902047863905</v>
      </c>
      <c r="V47" s="129">
        <f t="shared" si="15"/>
        <v>1298.5274717520649</v>
      </c>
    </row>
  </sheetData>
  <mergeCells count="1">
    <mergeCell ref="V5:V7"/>
  </mergeCells>
  <phoneticPr fontId="3"/>
  <pageMargins left="0.75" right="0.75" top="1" bottom="1" header="0.51180555555555562" footer="0.51180555555555562"/>
  <pageSetup firstPageNumber="4294963191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凝集体の計算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Radix-Mae</dc:creator>
  <cp:lastModifiedBy>Radix-Mae</cp:lastModifiedBy>
  <dcterms:created xsi:type="dcterms:W3CDTF">2019-03-20T00:56:57Z</dcterms:created>
  <dcterms:modified xsi:type="dcterms:W3CDTF">2019-03-20T00:57:27Z</dcterms:modified>
</cp:coreProperties>
</file>